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4"/>
  <workbookPr/>
  <mc:AlternateContent xmlns:mc="http://schemas.openxmlformats.org/markup-compatibility/2006">
    <mc:Choice Requires="x15">
      <x15ac:absPath xmlns:x15ac="http://schemas.microsoft.com/office/spreadsheetml/2010/11/ac" url="Y:\5 Gestión de Riesgos ACTUALIZADOS DICIEMBRE 2019\"/>
    </mc:Choice>
  </mc:AlternateContent>
  <xr:revisionPtr revIDLastSave="0" documentId="13_ncr:1_{60E2179E-5914-410F-A973-D1E9AC98E33E}" xr6:coauthVersionLast="36" xr6:coauthVersionMax="36" xr10:uidLastSave="{00000000-0000-0000-0000-000000000000}"/>
  <bookViews>
    <workbookView xWindow="0" yWindow="0" windowWidth="15360" windowHeight="7755" xr2:uid="{00000000-000D-0000-FFFF-FFFF00000000}"/>
  </bookViews>
  <sheets>
    <sheet name="CORRUPCIÓN" sheetId="27" r:id="rId1"/>
    <sheet name="Atención al cliente" sheetId="12" r:id="rId2"/>
    <sheet name="Evaluación indepe" sheetId="15" r:id="rId3"/>
    <sheet name="Explotacion Apuestas" sheetId="16" r:id="rId4"/>
    <sheet name="Explotación Loterías" sheetId="17" r:id="rId5"/>
    <sheet name="Financiera" sheetId="18" r:id="rId6"/>
    <sheet name="Comunicaciones" sheetId="19" r:id="rId7"/>
    <sheet name="Talento Humano" sheetId="20" r:id="rId8"/>
    <sheet name="Gestión documental" sheetId="21" r:id="rId9"/>
    <sheet name="Control Inspeccion y Fisca" sheetId="14" r:id="rId10"/>
    <sheet name="Bienes y Servicios" sheetId="22" r:id="rId11"/>
    <sheet name="Gestión Jurídica" sheetId="23" r:id="rId12"/>
    <sheet name="Planeación" sheetId="24" r:id="rId13"/>
    <sheet name="Gestión de Recaudo" sheetId="25" r:id="rId14"/>
    <sheet name="Gestión de TIC" sheetId="26" r:id="rId15"/>
    <sheet name="Tablas" sheetId="11"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46" i="27" l="1"/>
  <c r="AJ46" i="27"/>
  <c r="AG46" i="27"/>
  <c r="AD46" i="27"/>
  <c r="AA46" i="27"/>
  <c r="X46" i="27"/>
  <c r="U46" i="27"/>
  <c r="S46" i="27"/>
  <c r="Q46" i="27"/>
  <c r="AM46" i="27" s="1"/>
  <c r="AO42" i="27" s="1"/>
  <c r="AS42" i="27" s="1"/>
  <c r="AU42" i="27" s="1"/>
  <c r="AY42" i="27" s="1"/>
  <c r="AM45" i="27"/>
  <c r="AJ45" i="27"/>
  <c r="AG45" i="27"/>
  <c r="AD45" i="27"/>
  <c r="AA45" i="27"/>
  <c r="X45" i="27"/>
  <c r="U45" i="27"/>
  <c r="S45" i="27"/>
  <c r="Q45" i="27"/>
  <c r="AL45" i="27" s="1"/>
  <c r="AM44" i="27"/>
  <c r="AJ44" i="27"/>
  <c r="AG44" i="27"/>
  <c r="AD44" i="27"/>
  <c r="AA44" i="27"/>
  <c r="X44" i="27"/>
  <c r="U44" i="27"/>
  <c r="AL44" i="27" s="1"/>
  <c r="S44" i="27"/>
  <c r="Q44" i="27"/>
  <c r="AM43" i="27"/>
  <c r="AJ43" i="27"/>
  <c r="AG43" i="27"/>
  <c r="AD43" i="27"/>
  <c r="AA43" i="27"/>
  <c r="X43" i="27"/>
  <c r="U43" i="27"/>
  <c r="S43" i="27"/>
  <c r="Q43" i="27"/>
  <c r="AL43" i="27" s="1"/>
  <c r="AM42" i="27"/>
  <c r="AJ42" i="27"/>
  <c r="AG42" i="27"/>
  <c r="AD42" i="27"/>
  <c r="AA42" i="27"/>
  <c r="X42" i="27"/>
  <c r="U42" i="27"/>
  <c r="S42" i="27"/>
  <c r="Q42" i="27"/>
  <c r="AL42" i="27" s="1"/>
  <c r="M42" i="27"/>
  <c r="L42" i="27" s="1"/>
  <c r="K42" i="27"/>
  <c r="I42" i="27"/>
  <c r="AM41" i="27"/>
  <c r="AL41" i="27"/>
  <c r="AJ41" i="27"/>
  <c r="AG41" i="27"/>
  <c r="AD41" i="27"/>
  <c r="AA41" i="27"/>
  <c r="X41" i="27"/>
  <c r="U41" i="27"/>
  <c r="S41" i="27"/>
  <c r="Q41" i="27"/>
  <c r="AM40" i="27"/>
  <c r="AJ40" i="27"/>
  <c r="AG40" i="27"/>
  <c r="AD40" i="27"/>
  <c r="AA40" i="27"/>
  <c r="X40" i="27"/>
  <c r="U40" i="27"/>
  <c r="S40" i="27"/>
  <c r="Q40" i="27"/>
  <c r="AL40" i="27" s="1"/>
  <c r="AL39" i="27"/>
  <c r="AJ39" i="27"/>
  <c r="AG39" i="27"/>
  <c r="AD39" i="27"/>
  <c r="AA39" i="27"/>
  <c r="X39" i="27"/>
  <c r="U39" i="27"/>
  <c r="AM39" i="27" s="1"/>
  <c r="S39" i="27"/>
  <c r="Q39" i="27"/>
  <c r="AL38" i="27"/>
  <c r="AJ38" i="27"/>
  <c r="AG38" i="27"/>
  <c r="AD38" i="27"/>
  <c r="AA38" i="27"/>
  <c r="X38" i="27"/>
  <c r="U38" i="27"/>
  <c r="S38" i="27"/>
  <c r="Q38" i="27"/>
  <c r="AM38" i="27" s="1"/>
  <c r="AS37" i="27"/>
  <c r="AU37" i="27" s="1"/>
  <c r="AY37" i="27" s="1"/>
  <c r="AR37" i="27"/>
  <c r="AT37" i="27" s="1"/>
  <c r="AW37" i="27" s="1"/>
  <c r="AV37" i="27" s="1"/>
  <c r="AM37" i="27"/>
  <c r="AJ37" i="27"/>
  <c r="AG37" i="27"/>
  <c r="AD37" i="27"/>
  <c r="AA37" i="27"/>
  <c r="X37" i="27"/>
  <c r="U37" i="27"/>
  <c r="S37" i="27"/>
  <c r="Q37" i="27"/>
  <c r="AL37" i="27" s="1"/>
  <c r="AN37" i="27" s="1"/>
  <c r="M37" i="27"/>
  <c r="L37" i="27" s="1"/>
  <c r="K37" i="27"/>
  <c r="I37" i="27"/>
  <c r="AM36" i="27"/>
  <c r="AL36" i="27"/>
  <c r="AJ36" i="27"/>
  <c r="AG36" i="27"/>
  <c r="AD36" i="27"/>
  <c r="AA36" i="27"/>
  <c r="X36" i="27"/>
  <c r="U36" i="27"/>
  <c r="S36" i="27"/>
  <c r="Q36" i="27"/>
  <c r="AM35" i="27"/>
  <c r="AL35" i="27"/>
  <c r="AJ35" i="27"/>
  <c r="AG35" i="27"/>
  <c r="AD35" i="27"/>
  <c r="AM34" i="27"/>
  <c r="AJ34" i="27"/>
  <c r="AG34" i="27"/>
  <c r="AD34" i="27"/>
  <c r="AA34" i="27"/>
  <c r="X34" i="27"/>
  <c r="U34" i="27"/>
  <c r="S34" i="27"/>
  <c r="Q34" i="27"/>
  <c r="AL34" i="27" s="1"/>
  <c r="AM33" i="27"/>
  <c r="AJ33" i="27"/>
  <c r="AL33" i="27" s="1"/>
  <c r="AG33" i="27"/>
  <c r="AD33" i="27"/>
  <c r="AA33" i="27"/>
  <c r="X33" i="27"/>
  <c r="U33" i="27"/>
  <c r="S33" i="27"/>
  <c r="Q33" i="27"/>
  <c r="AM32" i="27"/>
  <c r="AO32" i="27" s="1"/>
  <c r="AS32" i="27" s="1"/>
  <c r="AU32" i="27" s="1"/>
  <c r="AJ32" i="27"/>
  <c r="AG32" i="27"/>
  <c r="AL32" i="27" s="1"/>
  <c r="AD32" i="27"/>
  <c r="AA32" i="27"/>
  <c r="X32" i="27"/>
  <c r="U32" i="27"/>
  <c r="S32" i="27"/>
  <c r="Q32" i="27"/>
  <c r="K32" i="27"/>
  <c r="I32" i="27"/>
  <c r="AM20" i="27"/>
  <c r="AL20" i="27"/>
  <c r="AJ20" i="27"/>
  <c r="AG20" i="27"/>
  <c r="AD20" i="27"/>
  <c r="AA20" i="27"/>
  <c r="X20" i="27"/>
  <c r="U20" i="27"/>
  <c r="S20" i="27"/>
  <c r="Q20" i="27"/>
  <c r="AM19" i="27"/>
  <c r="AL19" i="27"/>
  <c r="AJ19" i="27"/>
  <c r="AG19" i="27"/>
  <c r="AD19" i="27"/>
  <c r="AA19" i="27"/>
  <c r="X19" i="27"/>
  <c r="U19" i="27"/>
  <c r="S19" i="27"/>
  <c r="Q19" i="27"/>
  <c r="AM18" i="27"/>
  <c r="AO16" i="27" s="1"/>
  <c r="AS16" i="27" s="1"/>
  <c r="AU16" i="27" s="1"/>
  <c r="AL18" i="27"/>
  <c r="AJ18" i="27"/>
  <c r="AG18" i="27"/>
  <c r="AD18" i="27"/>
  <c r="AA18" i="27"/>
  <c r="X18" i="27"/>
  <c r="U18" i="27"/>
  <c r="S18" i="27"/>
  <c r="Q18" i="27"/>
  <c r="AM17" i="27"/>
  <c r="AL17" i="27"/>
  <c r="AJ17" i="27"/>
  <c r="AG17" i="27"/>
  <c r="AD17" i="27"/>
  <c r="AA17" i="27"/>
  <c r="X17" i="27"/>
  <c r="U17" i="27"/>
  <c r="S17" i="27"/>
  <c r="Q17" i="27"/>
  <c r="AM16" i="27"/>
  <c r="AJ16" i="27"/>
  <c r="AG16" i="27"/>
  <c r="AD16" i="27"/>
  <c r="AA16" i="27"/>
  <c r="X16" i="27"/>
  <c r="U16" i="27"/>
  <c r="S16" i="27"/>
  <c r="Q16" i="27"/>
  <c r="AL16" i="27" s="1"/>
  <c r="AN16" i="27" s="1"/>
  <c r="AR16" i="27" s="1"/>
  <c r="AT16" i="27" s="1"/>
  <c r="K16" i="27"/>
  <c r="AY16" i="27" s="1"/>
  <c r="I16" i="27"/>
  <c r="M16" i="27" s="1"/>
  <c r="L16" i="27" s="1"/>
  <c r="AM15" i="27"/>
  <c r="AL15" i="27"/>
  <c r="AJ15" i="27"/>
  <c r="AG15" i="27"/>
  <c r="AD15" i="27"/>
  <c r="AA15" i="27"/>
  <c r="X15" i="27"/>
  <c r="U15" i="27"/>
  <c r="S15" i="27"/>
  <c r="Q15" i="27"/>
  <c r="AM14" i="27"/>
  <c r="AL14" i="27"/>
  <c r="AJ14" i="27"/>
  <c r="AG14" i="27"/>
  <c r="AD14" i="27"/>
  <c r="AA14" i="27"/>
  <c r="X14" i="27"/>
  <c r="U14" i="27"/>
  <c r="S14" i="27"/>
  <c r="Q14" i="27"/>
  <c r="AM13" i="27"/>
  <c r="AL13" i="27"/>
  <c r="AJ13" i="27"/>
  <c r="AG13" i="27"/>
  <c r="AD13" i="27"/>
  <c r="AA13" i="27"/>
  <c r="X13" i="27"/>
  <c r="U13" i="27"/>
  <c r="S13" i="27"/>
  <c r="Q13" i="27"/>
  <c r="AM12" i="27"/>
  <c r="AJ12" i="27"/>
  <c r="AG12" i="27"/>
  <c r="AD12" i="27"/>
  <c r="AA12" i="27"/>
  <c r="X12" i="27"/>
  <c r="U12" i="27"/>
  <c r="S12" i="27"/>
  <c r="AL12" i="27" s="1"/>
  <c r="Q12" i="27"/>
  <c r="AM11" i="27"/>
  <c r="AJ11" i="27"/>
  <c r="AG11" i="27"/>
  <c r="AD11" i="27"/>
  <c r="AA11" i="27"/>
  <c r="X11" i="27"/>
  <c r="U11" i="27"/>
  <c r="S11" i="27"/>
  <c r="Q11" i="27"/>
  <c r="AL11" i="27" s="1"/>
  <c r="AM10" i="27"/>
  <c r="AJ10" i="27"/>
  <c r="AG10" i="27"/>
  <c r="AD10" i="27"/>
  <c r="AA10" i="27"/>
  <c r="X10" i="27"/>
  <c r="U10" i="27"/>
  <c r="S10" i="27"/>
  <c r="Q10" i="27"/>
  <c r="AL10" i="27" s="1"/>
  <c r="AM9" i="27"/>
  <c r="AL9" i="27"/>
  <c r="AJ9" i="27"/>
  <c r="AG9" i="27"/>
  <c r="AD9" i="27"/>
  <c r="AA9" i="27"/>
  <c r="X9" i="27"/>
  <c r="U9" i="27"/>
  <c r="S9" i="27"/>
  <c r="Q9" i="27"/>
  <c r="AM8" i="27"/>
  <c r="AO8" i="27" s="1"/>
  <c r="AS8" i="27" s="1"/>
  <c r="AU8" i="27" s="1"/>
  <c r="AJ8" i="27"/>
  <c r="AG8" i="27"/>
  <c r="AD8" i="27"/>
  <c r="AA8" i="27"/>
  <c r="X8" i="27"/>
  <c r="U8" i="27"/>
  <c r="S8" i="27"/>
  <c r="Q8" i="27"/>
  <c r="AL8" i="27" s="1"/>
  <c r="K8" i="27"/>
  <c r="AY8" i="27" s="1"/>
  <c r="I8" i="27"/>
  <c r="M8" i="27" s="1"/>
  <c r="L8" i="27" s="1"/>
  <c r="AX42" i="27" l="1"/>
  <c r="AN42" i="27"/>
  <c r="AR42" i="27" s="1"/>
  <c r="AT42" i="27" s="1"/>
  <c r="AW42" i="27" s="1"/>
  <c r="AV42" i="27" s="1"/>
  <c r="AO37" i="27"/>
  <c r="AZ37" i="27"/>
  <c r="BA37" i="27" s="1"/>
  <c r="BB37" i="27" s="1"/>
  <c r="AX37" i="27"/>
  <c r="AN32" i="27"/>
  <c r="AR32" i="27" s="1"/>
  <c r="AT32" i="27" s="1"/>
  <c r="AW32" i="27" s="1"/>
  <c r="AV32" i="27" s="1"/>
  <c r="AY32" i="27"/>
  <c r="M32" i="27"/>
  <c r="L32" i="27" s="1"/>
  <c r="AX16" i="27"/>
  <c r="AX8" i="27"/>
  <c r="AN8" i="27"/>
  <c r="AR8" i="27" s="1"/>
  <c r="AT8" i="27" s="1"/>
  <c r="AW8" i="27" s="1"/>
  <c r="AW16" i="27"/>
  <c r="AV16" i="27" s="1"/>
  <c r="AZ42" i="27" l="1"/>
  <c r="BA42" i="27" s="1"/>
  <c r="BB42" i="27" s="1"/>
  <c r="AZ32" i="27"/>
  <c r="BA32" i="27" s="1"/>
  <c r="BB32" i="27" s="1"/>
  <c r="AX32" i="27"/>
  <c r="AV8" i="27"/>
  <c r="AZ8" i="27"/>
  <c r="BA8" i="27" s="1"/>
  <c r="BB8" i="27" s="1"/>
  <c r="AZ16" i="27"/>
  <c r="BA16" i="27" s="1"/>
  <c r="BB16" i="27" s="1"/>
  <c r="AM13" i="25" l="1"/>
  <c r="AL13" i="25"/>
  <c r="AJ13" i="25"/>
  <c r="AG13" i="25"/>
  <c r="AD13" i="25"/>
  <c r="AA13" i="25"/>
  <c r="X13" i="25"/>
  <c r="U13" i="25"/>
  <c r="S13" i="25"/>
  <c r="Q13" i="25"/>
  <c r="AM12" i="25"/>
  <c r="AL12" i="25"/>
  <c r="AJ12" i="25"/>
  <c r="AG12" i="25"/>
  <c r="AD12" i="25"/>
  <c r="AA12" i="25"/>
  <c r="X12" i="25"/>
  <c r="U12" i="25"/>
  <c r="S12" i="25"/>
  <c r="Q12" i="25"/>
  <c r="AM11" i="25"/>
  <c r="AL11" i="25"/>
  <c r="AJ11" i="25"/>
  <c r="AG11" i="25"/>
  <c r="AD11" i="25"/>
  <c r="AA11" i="25"/>
  <c r="X11" i="25"/>
  <c r="U11" i="25"/>
  <c r="S11" i="25"/>
  <c r="Q11" i="25"/>
  <c r="AL10" i="25"/>
  <c r="AJ10" i="25"/>
  <c r="AG10" i="25"/>
  <c r="AD10" i="25"/>
  <c r="AA10" i="25"/>
  <c r="X10" i="25"/>
  <c r="U10" i="25"/>
  <c r="S10" i="25"/>
  <c r="Q10" i="25"/>
  <c r="AM10" i="25" s="1"/>
  <c r="AO9" i="25" s="1"/>
  <c r="AS9" i="25" s="1"/>
  <c r="AU9" i="25" s="1"/>
  <c r="AY9" i="25" s="1"/>
  <c r="AM9" i="25"/>
  <c r="AJ9" i="25"/>
  <c r="AG9" i="25"/>
  <c r="AD9" i="25"/>
  <c r="AA9" i="25"/>
  <c r="X9" i="25"/>
  <c r="U9" i="25"/>
  <c r="S9" i="25"/>
  <c r="Q9" i="25"/>
  <c r="AL9" i="25" s="1"/>
  <c r="AN9" i="25" s="1"/>
  <c r="AR9" i="25" s="1"/>
  <c r="AT9" i="25" s="1"/>
  <c r="AW9" i="25" s="1"/>
  <c r="AV9" i="25" s="1"/>
  <c r="M9" i="25"/>
  <c r="L9" i="25" s="1"/>
  <c r="K9" i="25"/>
  <c r="I9" i="25"/>
  <c r="AM8" i="25"/>
  <c r="AL8" i="25"/>
  <c r="AJ8" i="25"/>
  <c r="AG8" i="25"/>
  <c r="AD8" i="25"/>
  <c r="AA8" i="25"/>
  <c r="X8" i="25"/>
  <c r="U8" i="25"/>
  <c r="S8" i="25"/>
  <c r="Q8" i="25"/>
  <c r="AM7" i="25"/>
  <c r="AL7" i="25"/>
  <c r="AJ7" i="25"/>
  <c r="AG7" i="25"/>
  <c r="AD7" i="25"/>
  <c r="AA7" i="25"/>
  <c r="X7" i="25"/>
  <c r="U7" i="25"/>
  <c r="S7" i="25"/>
  <c r="Q7" i="25"/>
  <c r="AL6" i="25"/>
  <c r="AJ6" i="25"/>
  <c r="AG6" i="25"/>
  <c r="AD6" i="25"/>
  <c r="AA6" i="25"/>
  <c r="X6" i="25"/>
  <c r="AM6" i="25" s="1"/>
  <c r="U6" i="25"/>
  <c r="S6" i="25"/>
  <c r="Q6" i="25"/>
  <c r="AM5" i="25"/>
  <c r="AJ5" i="25"/>
  <c r="AG5" i="25"/>
  <c r="AD5" i="25"/>
  <c r="AA5" i="25"/>
  <c r="X5" i="25"/>
  <c r="U5" i="25"/>
  <c r="S5" i="25"/>
  <c r="AL5" i="25" s="1"/>
  <c r="Q5" i="25"/>
  <c r="AM4" i="25"/>
  <c r="AJ4" i="25"/>
  <c r="AG4" i="25"/>
  <c r="AD4" i="25"/>
  <c r="AA4" i="25"/>
  <c r="X4" i="25"/>
  <c r="U4" i="25"/>
  <c r="S4" i="25"/>
  <c r="Q4" i="25"/>
  <c r="AL4" i="25" s="1"/>
  <c r="AL3" i="25"/>
  <c r="AJ3" i="25"/>
  <c r="AG3" i="25"/>
  <c r="AD3" i="25"/>
  <c r="AA3" i="25"/>
  <c r="X3" i="25"/>
  <c r="U3" i="25"/>
  <c r="S3" i="25"/>
  <c r="Q3" i="25"/>
  <c r="AM3" i="25" s="1"/>
  <c r="K3" i="25"/>
  <c r="I3" i="25"/>
  <c r="AZ9" i="25" l="1"/>
  <c r="BA9" i="25" s="1"/>
  <c r="BB9" i="25" s="1"/>
  <c r="AX9" i="25"/>
  <c r="AN3" i="25"/>
  <c r="AR3" i="25" s="1"/>
  <c r="AT3" i="25" s="1"/>
  <c r="AW3" i="25" s="1"/>
  <c r="AV3" i="25" s="1"/>
  <c r="AO3" i="25"/>
  <c r="AS3" i="25" s="1"/>
  <c r="AU3" i="25" s="1"/>
  <c r="AY3" i="25" s="1"/>
  <c r="AX3" i="25" l="1"/>
  <c r="AZ3" i="25"/>
  <c r="BA3" i="25" s="1"/>
  <c r="BB3" i="25" s="1"/>
  <c r="AM17" i="24" l="1"/>
  <c r="AL17" i="24"/>
  <c r="AJ17" i="24"/>
  <c r="AG17" i="24"/>
  <c r="AD17" i="24"/>
  <c r="AA17" i="24"/>
  <c r="X17" i="24"/>
  <c r="U17" i="24"/>
  <c r="S17" i="24"/>
  <c r="Q17" i="24"/>
  <c r="AL16" i="24"/>
  <c r="AJ16" i="24"/>
  <c r="AG16" i="24"/>
  <c r="AD16" i="24"/>
  <c r="AA16" i="24"/>
  <c r="X16" i="24"/>
  <c r="U16" i="24"/>
  <c r="S16" i="24"/>
  <c r="Q16" i="24"/>
  <c r="AM16" i="24" s="1"/>
  <c r="AL15" i="24"/>
  <c r="AK15" i="24"/>
  <c r="AI15" i="24"/>
  <c r="AJ15" i="24" s="1"/>
  <c r="AH15" i="24"/>
  <c r="AG15" i="24"/>
  <c r="AF15" i="24"/>
  <c r="AE15" i="24"/>
  <c r="AC15" i="24"/>
  <c r="AD15" i="24" s="1"/>
  <c r="AB15" i="24"/>
  <c r="AA15" i="24"/>
  <c r="Z15" i="24"/>
  <c r="Y15" i="24"/>
  <c r="W15" i="24"/>
  <c r="X15" i="24" s="1"/>
  <c r="V15" i="24"/>
  <c r="U15" i="24"/>
  <c r="T15" i="24"/>
  <c r="R15" i="24"/>
  <c r="S15" i="24" s="1"/>
  <c r="Q15" i="24"/>
  <c r="O15" i="24"/>
  <c r="AM14" i="24"/>
  <c r="AJ14" i="24"/>
  <c r="AG14" i="24"/>
  <c r="AD14" i="24"/>
  <c r="AA14" i="24"/>
  <c r="X14" i="24"/>
  <c r="AL14" i="24" s="1"/>
  <c r="U14" i="24"/>
  <c r="S14" i="24"/>
  <c r="Q14" i="24"/>
  <c r="AM13" i="24"/>
  <c r="AJ13" i="24"/>
  <c r="AG13" i="24"/>
  <c r="AD13" i="24"/>
  <c r="AA13" i="24"/>
  <c r="X13" i="24"/>
  <c r="U13" i="24"/>
  <c r="AL13" i="24" s="1"/>
  <c r="S13" i="24"/>
  <c r="Q13" i="24"/>
  <c r="K13" i="24"/>
  <c r="I13" i="24"/>
  <c r="M13" i="24" s="1"/>
  <c r="L13" i="24" s="1"/>
  <c r="AM12" i="24"/>
  <c r="AL12" i="24"/>
  <c r="AJ12" i="24"/>
  <c r="AG12" i="24"/>
  <c r="AD12" i="24"/>
  <c r="AA12" i="24"/>
  <c r="X12" i="24"/>
  <c r="U12" i="24"/>
  <c r="S12" i="24"/>
  <c r="Q12" i="24"/>
  <c r="AM11" i="24"/>
  <c r="AL11" i="24"/>
  <c r="AJ11" i="24"/>
  <c r="AG11" i="24"/>
  <c r="AD11" i="24"/>
  <c r="AA11" i="24"/>
  <c r="X11" i="24"/>
  <c r="U11" i="24"/>
  <c r="S11" i="24"/>
  <c r="Q11" i="24"/>
  <c r="AM10" i="24"/>
  <c r="AL10" i="24"/>
  <c r="AJ10" i="24"/>
  <c r="AG10" i="24"/>
  <c r="AD10" i="24"/>
  <c r="AA10" i="24"/>
  <c r="X10" i="24"/>
  <c r="U10" i="24"/>
  <c r="S10" i="24"/>
  <c r="Q10" i="24"/>
  <c r="AM9" i="24"/>
  <c r="AJ9" i="24"/>
  <c r="AG9" i="24"/>
  <c r="AD9" i="24"/>
  <c r="AA9" i="24"/>
  <c r="X9" i="24"/>
  <c r="U9" i="24"/>
  <c r="S9" i="24"/>
  <c r="Q9" i="24"/>
  <c r="AL9" i="24" s="1"/>
  <c r="AO8" i="24"/>
  <c r="AS8" i="24" s="1"/>
  <c r="AU8" i="24" s="1"/>
  <c r="AM8" i="24"/>
  <c r="AL8" i="24"/>
  <c r="AN8" i="24" s="1"/>
  <c r="AR8" i="24" s="1"/>
  <c r="AT8" i="24" s="1"/>
  <c r="AJ8" i="24"/>
  <c r="AG8" i="24"/>
  <c r="AD8" i="24"/>
  <c r="AA8" i="24"/>
  <c r="X8" i="24"/>
  <c r="U8" i="24"/>
  <c r="S8" i="24"/>
  <c r="Q8" i="24"/>
  <c r="K8" i="24"/>
  <c r="I8" i="24"/>
  <c r="AM7" i="24"/>
  <c r="AL7" i="24"/>
  <c r="AJ7" i="24"/>
  <c r="AG7" i="24"/>
  <c r="AD7" i="24"/>
  <c r="AA7" i="24"/>
  <c r="X7" i="24"/>
  <c r="U7" i="24"/>
  <c r="S7" i="24"/>
  <c r="Q7" i="24"/>
  <c r="AM6" i="24"/>
  <c r="AL6" i="24"/>
  <c r="AJ6" i="24"/>
  <c r="AG6" i="24"/>
  <c r="AD6" i="24"/>
  <c r="AA6" i="24"/>
  <c r="X6" i="24"/>
  <c r="U6" i="24"/>
  <c r="S6" i="24"/>
  <c r="Q6" i="24"/>
  <c r="AM5" i="24"/>
  <c r="AL5" i="24"/>
  <c r="AJ5" i="24"/>
  <c r="AG5" i="24"/>
  <c r="AD5" i="24"/>
  <c r="AA5" i="24"/>
  <c r="X5" i="24"/>
  <c r="U5" i="24"/>
  <c r="S5" i="24"/>
  <c r="Q5" i="24"/>
  <c r="AM4" i="24"/>
  <c r="AJ4" i="24"/>
  <c r="AG4" i="24"/>
  <c r="AD4" i="24"/>
  <c r="AL4" i="24" s="1"/>
  <c r="AN3" i="24" s="1"/>
  <c r="AR3" i="24" s="1"/>
  <c r="AT3" i="24" s="1"/>
  <c r="AW3" i="24" s="1"/>
  <c r="AV3" i="24" s="1"/>
  <c r="AA4" i="24"/>
  <c r="X4" i="24"/>
  <c r="U4" i="24"/>
  <c r="S4" i="24"/>
  <c r="Q4" i="24"/>
  <c r="AL3" i="24"/>
  <c r="AJ3" i="24"/>
  <c r="AG3" i="24"/>
  <c r="AD3" i="24"/>
  <c r="AA3" i="24"/>
  <c r="X3" i="24"/>
  <c r="AM3" i="24" s="1"/>
  <c r="AO3" i="24" s="1"/>
  <c r="AS3" i="24" s="1"/>
  <c r="AU3" i="24" s="1"/>
  <c r="AY3" i="24" s="1"/>
  <c r="U3" i="24"/>
  <c r="S3" i="24"/>
  <c r="Q3" i="24"/>
  <c r="K3" i="24"/>
  <c r="M3" i="24" s="1"/>
  <c r="L3" i="24" s="1"/>
  <c r="I3" i="24"/>
  <c r="AW8" i="24" l="1"/>
  <c r="AV8" i="24" s="1"/>
  <c r="AY8" i="24"/>
  <c r="AM15" i="24"/>
  <c r="AO13" i="24" s="1"/>
  <c r="AS13" i="24" s="1"/>
  <c r="AU13" i="24" s="1"/>
  <c r="AY13" i="24" s="1"/>
  <c r="AX3" i="24"/>
  <c r="AZ3" i="24"/>
  <c r="BA3" i="24" s="1"/>
  <c r="BB3" i="24" s="1"/>
  <c r="AN13" i="24"/>
  <c r="AR13" i="24" s="1"/>
  <c r="AT13" i="24" s="1"/>
  <c r="M8" i="24"/>
  <c r="L8" i="24" s="1"/>
  <c r="AW13" i="24"/>
  <c r="AV13" i="24" s="1"/>
  <c r="AZ13" i="24" l="1"/>
  <c r="BA13" i="24" s="1"/>
  <c r="BB13" i="24" s="1"/>
  <c r="AX13" i="24"/>
  <c r="AZ8" i="24"/>
  <c r="BA8" i="24" s="1"/>
  <c r="BB8" i="24" s="1"/>
  <c r="AX8" i="24"/>
  <c r="AM7" i="23" l="1"/>
  <c r="AL7" i="23"/>
  <c r="AJ7" i="23"/>
  <c r="AG7" i="23"/>
  <c r="AD7" i="23"/>
  <c r="AA7" i="23"/>
  <c r="X7" i="23"/>
  <c r="U7" i="23"/>
  <c r="S7" i="23"/>
  <c r="Q7" i="23"/>
  <c r="AM6" i="23"/>
  <c r="AL6" i="23"/>
  <c r="AJ6" i="23"/>
  <c r="AG6" i="23"/>
  <c r="AD6" i="23"/>
  <c r="AA6" i="23"/>
  <c r="X6" i="23"/>
  <c r="U6" i="23"/>
  <c r="AM5" i="23"/>
  <c r="AJ5" i="23"/>
  <c r="AG5" i="23"/>
  <c r="AD5" i="23"/>
  <c r="AA5" i="23"/>
  <c r="X5" i="23"/>
  <c r="U5" i="23"/>
  <c r="S5" i="23"/>
  <c r="Q5" i="23"/>
  <c r="AL5" i="23" s="1"/>
  <c r="AM4" i="23"/>
  <c r="AJ4" i="23"/>
  <c r="AG4" i="23"/>
  <c r="AD4" i="23"/>
  <c r="AA4" i="23"/>
  <c r="X4" i="23"/>
  <c r="U4" i="23"/>
  <c r="S4" i="23"/>
  <c r="Q4" i="23"/>
  <c r="AL4" i="23" s="1"/>
  <c r="AM3" i="23"/>
  <c r="AO3" i="23" s="1"/>
  <c r="AS3" i="23" s="1"/>
  <c r="AU3" i="23" s="1"/>
  <c r="AJ3" i="23"/>
  <c r="AG3" i="23"/>
  <c r="AD3" i="23"/>
  <c r="AA3" i="23"/>
  <c r="X3" i="23"/>
  <c r="U3" i="23"/>
  <c r="S3" i="23"/>
  <c r="Q3" i="23"/>
  <c r="AL3" i="23" s="1"/>
  <c r="K3" i="23"/>
  <c r="M3" i="23" s="1"/>
  <c r="L3" i="23" s="1"/>
  <c r="I3" i="23"/>
  <c r="AN3" i="23" l="1"/>
  <c r="AR3" i="23" s="1"/>
  <c r="AT3" i="23" s="1"/>
  <c r="AW3" i="23" s="1"/>
  <c r="AV3" i="23" s="1"/>
  <c r="AY3" i="23"/>
  <c r="AZ3" i="23" l="1"/>
  <c r="BA3" i="23" s="1"/>
  <c r="BB3" i="23" s="1"/>
  <c r="AX3" i="23"/>
  <c r="AM27" i="22" l="1"/>
  <c r="AL27" i="22"/>
  <c r="AJ27" i="22"/>
  <c r="AG27" i="22"/>
  <c r="AD27" i="22"/>
  <c r="AA27" i="22"/>
  <c r="X27" i="22"/>
  <c r="U27" i="22"/>
  <c r="S27" i="22"/>
  <c r="Q27" i="22"/>
  <c r="AM26" i="22"/>
  <c r="AL26" i="22"/>
  <c r="AJ26" i="22"/>
  <c r="AG26" i="22"/>
  <c r="AD26" i="22"/>
  <c r="AA26" i="22"/>
  <c r="X26" i="22"/>
  <c r="U26" i="22"/>
  <c r="S26" i="22"/>
  <c r="Q26" i="22"/>
  <c r="AM25" i="22"/>
  <c r="AL25" i="22"/>
  <c r="AJ25" i="22"/>
  <c r="AG25" i="22"/>
  <c r="AD25" i="22"/>
  <c r="AA25" i="22"/>
  <c r="X25" i="22"/>
  <c r="U25" i="22"/>
  <c r="S25" i="22"/>
  <c r="Q25" i="22"/>
  <c r="AM24" i="22"/>
  <c r="AL24" i="22"/>
  <c r="AJ24" i="22"/>
  <c r="AG24" i="22"/>
  <c r="AD24" i="22"/>
  <c r="AA24" i="22"/>
  <c r="X24" i="22"/>
  <c r="U24" i="22"/>
  <c r="S24" i="22"/>
  <c r="Q24" i="22"/>
  <c r="AM23" i="22"/>
  <c r="AJ23" i="22"/>
  <c r="AG23" i="22"/>
  <c r="AD23" i="22"/>
  <c r="AA23" i="22"/>
  <c r="X23" i="22"/>
  <c r="U23" i="22"/>
  <c r="S23" i="22"/>
  <c r="AL23" i="22" s="1"/>
  <c r="Q23" i="22"/>
  <c r="AM22" i="22"/>
  <c r="AJ22" i="22"/>
  <c r="AG22" i="22"/>
  <c r="AD22" i="22"/>
  <c r="AA22" i="22"/>
  <c r="X22" i="22"/>
  <c r="U22" i="22"/>
  <c r="S22" i="22"/>
  <c r="Q22" i="22"/>
  <c r="AL22" i="22" s="1"/>
  <c r="AM21" i="22"/>
  <c r="AJ21" i="22"/>
  <c r="AG21" i="22"/>
  <c r="AD21" i="22"/>
  <c r="AA21" i="22"/>
  <c r="X21" i="22"/>
  <c r="U21" i="22"/>
  <c r="S21" i="22"/>
  <c r="Q21" i="22"/>
  <c r="AL21" i="22" s="1"/>
  <c r="AM20" i="22"/>
  <c r="AO19" i="22" s="1"/>
  <c r="AS19" i="22" s="1"/>
  <c r="AU19" i="22" s="1"/>
  <c r="AY19" i="22" s="1"/>
  <c r="AJ20" i="22"/>
  <c r="AG20" i="22"/>
  <c r="AD20" i="22"/>
  <c r="AA20" i="22"/>
  <c r="X20" i="22"/>
  <c r="U20" i="22"/>
  <c r="S20" i="22"/>
  <c r="AL20" i="22" s="1"/>
  <c r="Q20" i="22"/>
  <c r="AM19" i="22"/>
  <c r="AJ19" i="22"/>
  <c r="AG19" i="22"/>
  <c r="AD19" i="22"/>
  <c r="AA19" i="22"/>
  <c r="X19" i="22"/>
  <c r="U19" i="22"/>
  <c r="S19" i="22"/>
  <c r="Q19" i="22"/>
  <c r="AL19" i="22" s="1"/>
  <c r="K19" i="22"/>
  <c r="I19" i="22"/>
  <c r="AM18" i="22"/>
  <c r="AL18" i="22"/>
  <c r="AJ18" i="22"/>
  <c r="AG18" i="22"/>
  <c r="AD18" i="22"/>
  <c r="AA18" i="22"/>
  <c r="X18" i="22"/>
  <c r="U18" i="22"/>
  <c r="S18" i="22"/>
  <c r="Q18" i="22"/>
  <c r="AM17" i="22"/>
  <c r="AL17" i="22"/>
  <c r="AJ17" i="22"/>
  <c r="AG17" i="22"/>
  <c r="AD17" i="22"/>
  <c r="AA17" i="22"/>
  <c r="X17" i="22"/>
  <c r="U17" i="22"/>
  <c r="S17" i="22"/>
  <c r="Q17" i="22"/>
  <c r="AM16" i="22"/>
  <c r="AL16" i="22"/>
  <c r="AJ16" i="22"/>
  <c r="AG16" i="22"/>
  <c r="AD16" i="22"/>
  <c r="AA16" i="22"/>
  <c r="X16" i="22"/>
  <c r="U16" i="22"/>
  <c r="S16" i="22"/>
  <c r="Q16" i="22"/>
  <c r="AM15" i="22"/>
  <c r="AL15" i="22"/>
  <c r="AJ15" i="22"/>
  <c r="AG15" i="22"/>
  <c r="AD15" i="22"/>
  <c r="AA15" i="22"/>
  <c r="X15" i="22"/>
  <c r="U15" i="22"/>
  <c r="S15" i="22"/>
  <c r="Q15" i="22"/>
  <c r="AM14" i="22"/>
  <c r="AO14" i="22" s="1"/>
  <c r="AS14" i="22" s="1"/>
  <c r="AU14" i="22" s="1"/>
  <c r="AY14" i="22" s="1"/>
  <c r="AJ14" i="22"/>
  <c r="AG14" i="22"/>
  <c r="AD14" i="22"/>
  <c r="AA14" i="22"/>
  <c r="X14" i="22"/>
  <c r="U14" i="22"/>
  <c r="S14" i="22"/>
  <c r="AL14" i="22" s="1"/>
  <c r="AN14" i="22" s="1"/>
  <c r="AR14" i="22" s="1"/>
  <c r="AT14" i="22" s="1"/>
  <c r="Q14" i="22"/>
  <c r="K14" i="22"/>
  <c r="M14" i="22" s="1"/>
  <c r="L14" i="22" s="1"/>
  <c r="I14" i="22"/>
  <c r="AM13" i="22"/>
  <c r="AL13" i="22"/>
  <c r="AJ13" i="22"/>
  <c r="AG13" i="22"/>
  <c r="AD13" i="22"/>
  <c r="AA13" i="22"/>
  <c r="X13" i="22"/>
  <c r="U13" i="22"/>
  <c r="S13" i="22"/>
  <c r="Q13" i="22"/>
  <c r="AM12" i="22"/>
  <c r="AL12" i="22"/>
  <c r="AJ12" i="22"/>
  <c r="AG12" i="22"/>
  <c r="AD12" i="22"/>
  <c r="AA12" i="22"/>
  <c r="X12" i="22"/>
  <c r="U12" i="22"/>
  <c r="S12" i="22"/>
  <c r="Q12" i="22"/>
  <c r="AM11" i="22"/>
  <c r="AL11" i="22"/>
  <c r="AJ11" i="22"/>
  <c r="AG11" i="22"/>
  <c r="AD11" i="22"/>
  <c r="AA11" i="22"/>
  <c r="X11" i="22"/>
  <c r="U11" i="22"/>
  <c r="S11" i="22"/>
  <c r="Q11" i="22"/>
  <c r="AM10" i="22"/>
  <c r="AJ10" i="22"/>
  <c r="AG10" i="22"/>
  <c r="AD10" i="22"/>
  <c r="AA10" i="22"/>
  <c r="X10" i="22"/>
  <c r="U10" i="22"/>
  <c r="S10" i="22"/>
  <c r="Q10" i="22"/>
  <c r="AL10" i="22" s="1"/>
  <c r="AM9" i="22"/>
  <c r="AJ9" i="22"/>
  <c r="AG9" i="22"/>
  <c r="AD9" i="22"/>
  <c r="AA9" i="22"/>
  <c r="X9" i="22"/>
  <c r="U9" i="22"/>
  <c r="S9" i="22"/>
  <c r="AL9" i="22" s="1"/>
  <c r="Q9" i="22"/>
  <c r="AM8" i="22"/>
  <c r="AO8" i="22" s="1"/>
  <c r="AS8" i="22" s="1"/>
  <c r="AU8" i="22" s="1"/>
  <c r="AY8" i="22" s="1"/>
  <c r="AJ8" i="22"/>
  <c r="AG8" i="22"/>
  <c r="AD8" i="22"/>
  <c r="AA8" i="22"/>
  <c r="X8" i="22"/>
  <c r="U8" i="22"/>
  <c r="S8" i="22"/>
  <c r="Q8" i="22"/>
  <c r="AL8" i="22" s="1"/>
  <c r="K8" i="22"/>
  <c r="I8" i="22"/>
  <c r="AM7" i="22"/>
  <c r="AL7" i="22"/>
  <c r="AJ7" i="22"/>
  <c r="AG7" i="22"/>
  <c r="AD7" i="22"/>
  <c r="AA7" i="22"/>
  <c r="X7" i="22"/>
  <c r="U7" i="22"/>
  <c r="S7" i="22"/>
  <c r="Q7" i="22"/>
  <c r="AM6" i="22"/>
  <c r="AJ6" i="22"/>
  <c r="AG6" i="22"/>
  <c r="AD6" i="22"/>
  <c r="AA6" i="22"/>
  <c r="X6" i="22"/>
  <c r="U6" i="22"/>
  <c r="S6" i="22"/>
  <c r="Q6" i="22"/>
  <c r="AL6" i="22" s="1"/>
  <c r="AM5" i="22"/>
  <c r="AJ5" i="22"/>
  <c r="AG5" i="22"/>
  <c r="AD5" i="22"/>
  <c r="AA5" i="22"/>
  <c r="X5" i="22"/>
  <c r="U5" i="22"/>
  <c r="S5" i="22"/>
  <c r="Q5" i="22"/>
  <c r="AL5" i="22" s="1"/>
  <c r="AM4" i="22"/>
  <c r="AL4" i="22"/>
  <c r="AJ4" i="22"/>
  <c r="AG4" i="22"/>
  <c r="AD4" i="22"/>
  <c r="AA4" i="22"/>
  <c r="X4" i="22"/>
  <c r="U4" i="22"/>
  <c r="S4" i="22"/>
  <c r="Q4" i="22"/>
  <c r="AM3" i="22"/>
  <c r="AO3" i="22" s="1"/>
  <c r="AS3" i="22" s="1"/>
  <c r="AU3" i="22" s="1"/>
  <c r="AY3" i="22" s="1"/>
  <c r="AJ3" i="22"/>
  <c r="AG3" i="22"/>
  <c r="AD3" i="22"/>
  <c r="AA3" i="22"/>
  <c r="X3" i="22"/>
  <c r="U3" i="22"/>
  <c r="S3" i="22"/>
  <c r="AL3" i="22" s="1"/>
  <c r="AN3" i="22" s="1"/>
  <c r="AR3" i="22" s="1"/>
  <c r="AT3" i="22" s="1"/>
  <c r="Q3" i="22"/>
  <c r="K3" i="22"/>
  <c r="M3" i="22" s="1"/>
  <c r="L3" i="22" s="1"/>
  <c r="I3" i="22"/>
  <c r="AN19" i="22" l="1"/>
  <c r="AR19" i="22" s="1"/>
  <c r="AT19" i="22" s="1"/>
  <c r="AW19" i="22" s="1"/>
  <c r="AN8" i="22"/>
  <c r="AR8" i="22" s="1"/>
  <c r="AT8" i="22" s="1"/>
  <c r="AW8" i="22" s="1"/>
  <c r="AZ3" i="22"/>
  <c r="BA3" i="22" s="1"/>
  <c r="BB3" i="22" s="1"/>
  <c r="AX3" i="22"/>
  <c r="AX14" i="22"/>
  <c r="AX19" i="22"/>
  <c r="AX8" i="22"/>
  <c r="AW3" i="22"/>
  <c r="AV3" i="22" s="1"/>
  <c r="AW14" i="22"/>
  <c r="AV14" i="22" s="1"/>
  <c r="M8" i="22"/>
  <c r="L8" i="22" s="1"/>
  <c r="M19" i="22"/>
  <c r="L19" i="22" s="1"/>
  <c r="AV19" i="22" l="1"/>
  <c r="AZ19" i="22"/>
  <c r="BA19" i="22" s="1"/>
  <c r="BB19" i="22" s="1"/>
  <c r="AV8" i="22"/>
  <c r="AZ8" i="22"/>
  <c r="BA8" i="22" s="1"/>
  <c r="BB8" i="22" s="1"/>
  <c r="AZ14" i="22"/>
  <c r="BA14" i="22" s="1"/>
  <c r="BB14" i="22" s="1"/>
  <c r="AM17" i="21" l="1"/>
  <c r="AL17" i="21"/>
  <c r="AJ17" i="21"/>
  <c r="AG17" i="21"/>
  <c r="AD17" i="21"/>
  <c r="AA17" i="21"/>
  <c r="X17" i="21"/>
  <c r="U17" i="21"/>
  <c r="S17" i="21"/>
  <c r="Q17" i="21"/>
  <c r="AM16" i="21"/>
  <c r="AL16" i="21"/>
  <c r="AJ16" i="21"/>
  <c r="AG16" i="21"/>
  <c r="AD16" i="21"/>
  <c r="AA16" i="21"/>
  <c r="X16" i="21"/>
  <c r="U16" i="21"/>
  <c r="S16" i="21"/>
  <c r="Q16" i="21"/>
  <c r="AM15" i="21"/>
  <c r="AL15" i="21"/>
  <c r="AJ15" i="21"/>
  <c r="AG15" i="21"/>
  <c r="AD15" i="21"/>
  <c r="AA15" i="21"/>
  <c r="X15" i="21"/>
  <c r="U15" i="21"/>
  <c r="S15" i="21"/>
  <c r="Q15" i="21"/>
  <c r="AM14" i="21"/>
  <c r="AL14" i="21"/>
  <c r="AJ14" i="21"/>
  <c r="AG14" i="21"/>
  <c r="AD14" i="21"/>
  <c r="AA14" i="21"/>
  <c r="X14" i="21"/>
  <c r="U14" i="21"/>
  <c r="S14" i="21"/>
  <c r="Q14" i="21"/>
  <c r="AO13" i="21"/>
  <c r="AS13" i="21" s="1"/>
  <c r="AU13" i="21" s="1"/>
  <c r="AY13" i="21" s="1"/>
  <c r="AM13" i="21"/>
  <c r="AL13" i="21"/>
  <c r="AN13" i="21" s="1"/>
  <c r="AR13" i="21" s="1"/>
  <c r="AT13" i="21" s="1"/>
  <c r="AW13" i="21" s="1"/>
  <c r="AV13" i="21" s="1"/>
  <c r="AJ13" i="21"/>
  <c r="AG13" i="21"/>
  <c r="AD13" i="21"/>
  <c r="AA13" i="21"/>
  <c r="X13" i="21"/>
  <c r="U13" i="21"/>
  <c r="S13" i="21"/>
  <c r="Q13" i="21"/>
  <c r="M13" i="21"/>
  <c r="L13" i="21" s="1"/>
  <c r="K13" i="21"/>
  <c r="I13" i="21"/>
  <c r="AM12" i="21"/>
  <c r="AL12" i="21"/>
  <c r="AJ12" i="21"/>
  <c r="AG12" i="21"/>
  <c r="AD12" i="21"/>
  <c r="AA12" i="21"/>
  <c r="X12" i="21"/>
  <c r="U12" i="21"/>
  <c r="S12" i="21"/>
  <c r="Q12" i="21"/>
  <c r="AM11" i="21"/>
  <c r="AL11" i="21"/>
  <c r="AJ11" i="21"/>
  <c r="AG11" i="21"/>
  <c r="AD11" i="21"/>
  <c r="AA11" i="21"/>
  <c r="X11" i="21"/>
  <c r="U11" i="21"/>
  <c r="S11" i="21"/>
  <c r="Q11" i="21"/>
  <c r="AM10" i="21"/>
  <c r="AL10" i="21"/>
  <c r="AJ10" i="21"/>
  <c r="AG10" i="21"/>
  <c r="AD10" i="21"/>
  <c r="AA10" i="21"/>
  <c r="X10" i="21"/>
  <c r="U10" i="21"/>
  <c r="S10" i="21"/>
  <c r="Q10" i="21"/>
  <c r="AM9" i="21"/>
  <c r="AJ9" i="21"/>
  <c r="AG9" i="21"/>
  <c r="AD9" i="21"/>
  <c r="AA9" i="21"/>
  <c r="X9" i="21"/>
  <c r="U9" i="21"/>
  <c r="S9" i="21"/>
  <c r="AL9" i="21" s="1"/>
  <c r="Q9" i="21"/>
  <c r="AL8" i="21"/>
  <c r="AJ8" i="21"/>
  <c r="AG8" i="21"/>
  <c r="AD8" i="21"/>
  <c r="AA8" i="21"/>
  <c r="X8" i="21"/>
  <c r="U8" i="21"/>
  <c r="S8" i="21"/>
  <c r="Q8" i="21"/>
  <c r="AM8" i="21" s="1"/>
  <c r="AO8" i="21" s="1"/>
  <c r="AS8" i="21" s="1"/>
  <c r="AU8" i="21" s="1"/>
  <c r="K8" i="21"/>
  <c r="AY8" i="21" s="1"/>
  <c r="I8" i="21"/>
  <c r="AM7" i="21"/>
  <c r="AL7" i="21"/>
  <c r="AJ7" i="21"/>
  <c r="AG7" i="21"/>
  <c r="AD7" i="21"/>
  <c r="AA7" i="21"/>
  <c r="X7" i="21"/>
  <c r="U7" i="21"/>
  <c r="S7" i="21"/>
  <c r="Q7" i="21"/>
  <c r="AM6" i="21"/>
  <c r="AJ6" i="21"/>
  <c r="AG6" i="21"/>
  <c r="AL6" i="21" s="1"/>
  <c r="AD6" i="21"/>
  <c r="AA6" i="21"/>
  <c r="X6" i="21"/>
  <c r="U6" i="21"/>
  <c r="S6" i="21"/>
  <c r="Q6" i="21"/>
  <c r="AL5" i="21"/>
  <c r="AJ5" i="21"/>
  <c r="AG5" i="21"/>
  <c r="AD5" i="21"/>
  <c r="AA5" i="21"/>
  <c r="X5" i="21"/>
  <c r="U5" i="21"/>
  <c r="S5" i="21"/>
  <c r="Q5" i="21"/>
  <c r="AM5" i="21" s="1"/>
  <c r="AL4" i="21"/>
  <c r="AJ4" i="21"/>
  <c r="AG4" i="21"/>
  <c r="AD4" i="21"/>
  <c r="AA4" i="21"/>
  <c r="X4" i="21"/>
  <c r="U4" i="21"/>
  <c r="AM4" i="21" s="1"/>
  <c r="S4" i="21"/>
  <c r="Q4" i="21"/>
  <c r="AT3" i="21"/>
  <c r="AS3" i="21"/>
  <c r="AU3" i="21" s="1"/>
  <c r="AR3" i="21"/>
  <c r="AM3" i="21"/>
  <c r="AJ3" i="21"/>
  <c r="AG3" i="21"/>
  <c r="AD3" i="21"/>
  <c r="AA3" i="21"/>
  <c r="X3" i="21"/>
  <c r="U3" i="21"/>
  <c r="S3" i="21"/>
  <c r="AL3" i="21" s="1"/>
  <c r="AN3" i="21" s="1"/>
  <c r="Q3" i="21"/>
  <c r="K3" i="21"/>
  <c r="AY3" i="21" s="1"/>
  <c r="I3" i="21"/>
  <c r="M3" i="21" s="1"/>
  <c r="L3" i="21" s="1"/>
  <c r="AZ13" i="21" l="1"/>
  <c r="BA13" i="21" s="1"/>
  <c r="BB13" i="21" s="1"/>
  <c r="AX13" i="21"/>
  <c r="AX8" i="21"/>
  <c r="AO3" i="21"/>
  <c r="AX3" i="21"/>
  <c r="AN8" i="21"/>
  <c r="AR8" i="21" s="1"/>
  <c r="AT8" i="21" s="1"/>
  <c r="AW8" i="21" s="1"/>
  <c r="AW3" i="21"/>
  <c r="AV3" i="21" s="1"/>
  <c r="M8" i="21"/>
  <c r="L8" i="21" s="1"/>
  <c r="AV8" i="21" l="1"/>
  <c r="AZ8" i="21"/>
  <c r="BA8" i="21" s="1"/>
  <c r="BB8" i="21" s="1"/>
  <c r="AZ3" i="21"/>
  <c r="BA3" i="21" s="1"/>
  <c r="BB3" i="21" s="1"/>
  <c r="AM27" i="20" l="1"/>
  <c r="AL27" i="20"/>
  <c r="AJ27" i="20"/>
  <c r="AG27" i="20"/>
  <c r="AD27" i="20"/>
  <c r="AA27" i="20"/>
  <c r="X27" i="20"/>
  <c r="U27" i="20"/>
  <c r="S27" i="20"/>
  <c r="Q27" i="20"/>
  <c r="AM26" i="20"/>
  <c r="AL26" i="20"/>
  <c r="AJ26" i="20"/>
  <c r="AG26" i="20"/>
  <c r="AD26" i="20"/>
  <c r="AA26" i="20"/>
  <c r="X26" i="20"/>
  <c r="U26" i="20"/>
  <c r="S26" i="20"/>
  <c r="Q26" i="20"/>
  <c r="AM25" i="20"/>
  <c r="AL25" i="20"/>
  <c r="AJ25" i="20"/>
  <c r="AG25" i="20"/>
  <c r="AD25" i="20"/>
  <c r="AA25" i="20"/>
  <c r="X25" i="20"/>
  <c r="U25" i="20"/>
  <c r="S25" i="20"/>
  <c r="Q25" i="20"/>
  <c r="AM24" i="20"/>
  <c r="AO23" i="20" s="1"/>
  <c r="AS23" i="20" s="1"/>
  <c r="AU23" i="20" s="1"/>
  <c r="AY23" i="20" s="1"/>
  <c r="AL24" i="20"/>
  <c r="AJ24" i="20"/>
  <c r="AG24" i="20"/>
  <c r="AD24" i="20"/>
  <c r="AA24" i="20"/>
  <c r="X24" i="20"/>
  <c r="U24" i="20"/>
  <c r="S24" i="20"/>
  <c r="Q24" i="20"/>
  <c r="AM23" i="20"/>
  <c r="AJ23" i="20"/>
  <c r="AG23" i="20"/>
  <c r="AD23" i="20"/>
  <c r="AA23" i="20"/>
  <c r="X23" i="20"/>
  <c r="U23" i="20"/>
  <c r="S23" i="20"/>
  <c r="Q23" i="20"/>
  <c r="AL23" i="20" s="1"/>
  <c r="AN23" i="20" s="1"/>
  <c r="AR23" i="20" s="1"/>
  <c r="AT23" i="20" s="1"/>
  <c r="K23" i="20"/>
  <c r="I23" i="20"/>
  <c r="M23" i="20" s="1"/>
  <c r="L23" i="20" s="1"/>
  <c r="AM22" i="20"/>
  <c r="AL22" i="20"/>
  <c r="AJ22" i="20"/>
  <c r="AG22" i="20"/>
  <c r="AD22" i="20"/>
  <c r="AA22" i="20"/>
  <c r="X22" i="20"/>
  <c r="U22" i="20"/>
  <c r="S22" i="20"/>
  <c r="Q22" i="20"/>
  <c r="AM21" i="20"/>
  <c r="AL21" i="20"/>
  <c r="AJ21" i="20"/>
  <c r="AG21" i="20"/>
  <c r="AD21" i="20"/>
  <c r="AA21" i="20"/>
  <c r="X21" i="20"/>
  <c r="U21" i="20"/>
  <c r="S21" i="20"/>
  <c r="Q21" i="20"/>
  <c r="AM20" i="20"/>
  <c r="AL20" i="20"/>
  <c r="AJ20" i="20"/>
  <c r="AG20" i="20"/>
  <c r="AD20" i="20"/>
  <c r="AA20" i="20"/>
  <c r="X20" i="20"/>
  <c r="U20" i="20"/>
  <c r="S20" i="20"/>
  <c r="Q20" i="20"/>
  <c r="AL19" i="20"/>
  <c r="AJ19" i="20"/>
  <c r="AG19" i="20"/>
  <c r="AD19" i="20"/>
  <c r="AA19" i="20"/>
  <c r="X19" i="20"/>
  <c r="U19" i="20"/>
  <c r="S19" i="20"/>
  <c r="AM19" i="20" s="1"/>
  <c r="Q19" i="20"/>
  <c r="AM18" i="20"/>
  <c r="AK18" i="20"/>
  <c r="AJ18" i="20"/>
  <c r="AI18" i="20"/>
  <c r="AH18" i="20"/>
  <c r="AF18" i="20"/>
  <c r="AG18" i="20" s="1"/>
  <c r="AE18" i="20"/>
  <c r="AD18" i="20"/>
  <c r="AC18" i="20"/>
  <c r="AB18" i="20"/>
  <c r="AA18" i="20"/>
  <c r="Z18" i="20"/>
  <c r="Y18" i="20"/>
  <c r="X18" i="20"/>
  <c r="W18" i="20"/>
  <c r="V18" i="20"/>
  <c r="T18" i="20"/>
  <c r="U18" i="20" s="1"/>
  <c r="R18" i="20"/>
  <c r="S18" i="20" s="1"/>
  <c r="P18" i="20"/>
  <c r="O18" i="20"/>
  <c r="N18" i="20"/>
  <c r="M18" i="20"/>
  <c r="L18" i="20" s="1"/>
  <c r="K18" i="20"/>
  <c r="I18" i="20"/>
  <c r="AM17" i="20"/>
  <c r="AL17" i="20"/>
  <c r="AJ17" i="20"/>
  <c r="AG17" i="20"/>
  <c r="AD17" i="20"/>
  <c r="AA17" i="20"/>
  <c r="X17" i="20"/>
  <c r="U17" i="20"/>
  <c r="S17" i="20"/>
  <c r="Q17" i="20"/>
  <c r="AM16" i="20"/>
  <c r="AL16" i="20"/>
  <c r="AJ16" i="20"/>
  <c r="AG16" i="20"/>
  <c r="AD16" i="20"/>
  <c r="AA16" i="20"/>
  <c r="X16" i="20"/>
  <c r="U16" i="20"/>
  <c r="S16" i="20"/>
  <c r="Q16" i="20"/>
  <c r="AM15" i="20"/>
  <c r="AJ15" i="20"/>
  <c r="AG15" i="20"/>
  <c r="AD15" i="20"/>
  <c r="AA15" i="20"/>
  <c r="X15" i="20"/>
  <c r="U15" i="20"/>
  <c r="S15" i="20"/>
  <c r="Q15" i="20"/>
  <c r="AL15" i="20" s="1"/>
  <c r="AM14" i="20"/>
  <c r="AK14" i="20"/>
  <c r="AJ14" i="20"/>
  <c r="AI14" i="20"/>
  <c r="AH14" i="20"/>
  <c r="AF14" i="20"/>
  <c r="AG14" i="20" s="1"/>
  <c r="AE14" i="20"/>
  <c r="AD14" i="20"/>
  <c r="AC14" i="20"/>
  <c r="AB14" i="20"/>
  <c r="AA14" i="20"/>
  <c r="Z14" i="20"/>
  <c r="Y14" i="20"/>
  <c r="X14" i="20"/>
  <c r="W14" i="20"/>
  <c r="V14" i="20"/>
  <c r="T14" i="20"/>
  <c r="U14" i="20" s="1"/>
  <c r="R14" i="20"/>
  <c r="S14" i="20" s="1"/>
  <c r="P14" i="20"/>
  <c r="O14" i="20"/>
  <c r="N14" i="20"/>
  <c r="AK13" i="20"/>
  <c r="AI13" i="20"/>
  <c r="AJ13" i="20" s="1"/>
  <c r="AH13" i="20"/>
  <c r="AG13" i="20"/>
  <c r="AF13" i="20"/>
  <c r="AE13" i="20"/>
  <c r="AD13" i="20"/>
  <c r="AC13" i="20"/>
  <c r="AB13" i="20"/>
  <c r="AA13" i="20"/>
  <c r="Z13" i="20"/>
  <c r="Y13" i="20"/>
  <c r="W13" i="20"/>
  <c r="X13" i="20" s="1"/>
  <c r="V13" i="20"/>
  <c r="U13" i="20"/>
  <c r="T13" i="20"/>
  <c r="R13" i="20"/>
  <c r="S13" i="20" s="1"/>
  <c r="P13" i="20"/>
  <c r="Q13" i="20" s="1"/>
  <c r="O13" i="20"/>
  <c r="N13" i="20"/>
  <c r="K13" i="20"/>
  <c r="I13" i="20"/>
  <c r="M13" i="20" s="1"/>
  <c r="L13" i="20" s="1"/>
  <c r="AM12" i="20"/>
  <c r="AL12" i="20"/>
  <c r="AJ12" i="20"/>
  <c r="AG12" i="20"/>
  <c r="AD12" i="20"/>
  <c r="AA12" i="20"/>
  <c r="X12" i="20"/>
  <c r="U12" i="20"/>
  <c r="S12" i="20"/>
  <c r="Q12" i="20"/>
  <c r="AM11" i="20"/>
  <c r="AJ11" i="20"/>
  <c r="AG11" i="20"/>
  <c r="AD11" i="20"/>
  <c r="AA11" i="20"/>
  <c r="X11" i="20"/>
  <c r="U11" i="20"/>
  <c r="AL11" i="20" s="1"/>
  <c r="S11" i="20"/>
  <c r="Q11" i="20"/>
  <c r="AL10" i="20"/>
  <c r="AJ10" i="20"/>
  <c r="AG10" i="20"/>
  <c r="AD10" i="20"/>
  <c r="AA10" i="20"/>
  <c r="X10" i="20"/>
  <c r="U10" i="20"/>
  <c r="S10" i="20"/>
  <c r="Q10" i="20"/>
  <c r="AM10" i="20" s="1"/>
  <c r="AO8" i="20" s="1"/>
  <c r="AS8" i="20" s="1"/>
  <c r="AU8" i="20" s="1"/>
  <c r="AM9" i="20"/>
  <c r="AJ9" i="20"/>
  <c r="AG9" i="20"/>
  <c r="AD9" i="20"/>
  <c r="AA9" i="20"/>
  <c r="X9" i="20"/>
  <c r="U9" i="20"/>
  <c r="S9" i="20"/>
  <c r="Q9" i="20"/>
  <c r="AL9" i="20" s="1"/>
  <c r="AM8" i="20"/>
  <c r="AJ8" i="20"/>
  <c r="AG8" i="20"/>
  <c r="AD8" i="20"/>
  <c r="AA8" i="20"/>
  <c r="X8" i="20"/>
  <c r="U8" i="20"/>
  <c r="S8" i="20"/>
  <c r="Q8" i="20"/>
  <c r="AL8" i="20" s="1"/>
  <c r="AN8" i="20" s="1"/>
  <c r="AR8" i="20" s="1"/>
  <c r="AT8" i="20" s="1"/>
  <c r="K8" i="20"/>
  <c r="M8" i="20" s="1"/>
  <c r="L8" i="20" s="1"/>
  <c r="I8" i="20"/>
  <c r="AM7" i="20"/>
  <c r="AL7" i="20"/>
  <c r="AJ7" i="20"/>
  <c r="AG7" i="20"/>
  <c r="AD7" i="20"/>
  <c r="AA7" i="20"/>
  <c r="X7" i="20"/>
  <c r="U7" i="20"/>
  <c r="S7" i="20"/>
  <c r="Q7" i="20"/>
  <c r="AM6" i="20"/>
  <c r="AL6" i="20"/>
  <c r="AJ6" i="20"/>
  <c r="AG6" i="20"/>
  <c r="AD6" i="20"/>
  <c r="AA6" i="20"/>
  <c r="X6" i="20"/>
  <c r="U6" i="20"/>
  <c r="S6" i="20"/>
  <c r="Q6" i="20"/>
  <c r="AM5" i="20"/>
  <c r="AJ5" i="20"/>
  <c r="AG5" i="20"/>
  <c r="AD5" i="20"/>
  <c r="AA5" i="20"/>
  <c r="X5" i="20"/>
  <c r="U5" i="20"/>
  <c r="S5" i="20"/>
  <c r="Q5" i="20"/>
  <c r="AL5" i="20" s="1"/>
  <c r="AL4" i="20"/>
  <c r="AJ4" i="20"/>
  <c r="AG4" i="20"/>
  <c r="AD4" i="20"/>
  <c r="AA4" i="20"/>
  <c r="X4" i="20"/>
  <c r="U4" i="20"/>
  <c r="S4" i="20"/>
  <c r="Q4" i="20"/>
  <c r="AM4" i="20" s="1"/>
  <c r="AO3" i="20" s="1"/>
  <c r="AS3" i="20" s="1"/>
  <c r="AU3" i="20" s="1"/>
  <c r="AY3" i="20" s="1"/>
  <c r="AM3" i="20"/>
  <c r="AJ3" i="20"/>
  <c r="AG3" i="20"/>
  <c r="AD3" i="20"/>
  <c r="AA3" i="20"/>
  <c r="X3" i="20"/>
  <c r="U3" i="20"/>
  <c r="S3" i="20"/>
  <c r="Q3" i="20"/>
  <c r="AL3" i="20" s="1"/>
  <c r="AN3" i="20" s="1"/>
  <c r="AR3" i="20" s="1"/>
  <c r="AT3" i="20" s="1"/>
  <c r="AW3" i="20" s="1"/>
  <c r="AV3" i="20" s="1"/>
  <c r="M3" i="20"/>
  <c r="L3" i="20" s="1"/>
  <c r="K3" i="20"/>
  <c r="I3" i="20"/>
  <c r="AL18" i="20" l="1"/>
  <c r="AN18" i="20" s="1"/>
  <c r="AR18" i="20" s="1"/>
  <c r="AT18" i="20" s="1"/>
  <c r="AW18" i="20" s="1"/>
  <c r="AV18" i="20" s="1"/>
  <c r="AX3" i="20"/>
  <c r="AZ3" i="20"/>
  <c r="BA3" i="20" s="1"/>
  <c r="BB3" i="20" s="1"/>
  <c r="AO18" i="20"/>
  <c r="AS18" i="20" s="1"/>
  <c r="AU18" i="20" s="1"/>
  <c r="AY18" i="20" s="1"/>
  <c r="AX23" i="20"/>
  <c r="AW8" i="20"/>
  <c r="AV8" i="20" s="1"/>
  <c r="AL14" i="20"/>
  <c r="Q14" i="20"/>
  <c r="Q18" i="20"/>
  <c r="AW23" i="20"/>
  <c r="AV23" i="20" s="1"/>
  <c r="AY8" i="20"/>
  <c r="AL13" i="20"/>
  <c r="AN13" i="20" s="1"/>
  <c r="AR13" i="20" s="1"/>
  <c r="AT13" i="20" s="1"/>
  <c r="AW13" i="20" s="1"/>
  <c r="AV13" i="20" s="1"/>
  <c r="AM13" i="20"/>
  <c r="AO13" i="20" s="1"/>
  <c r="AS13" i="20" s="1"/>
  <c r="AU13" i="20" s="1"/>
  <c r="AY13" i="20" s="1"/>
  <c r="AZ13" i="20" l="1"/>
  <c r="BA13" i="20" s="1"/>
  <c r="BB13" i="20" s="1"/>
  <c r="AX13" i="20"/>
  <c r="AZ18" i="20"/>
  <c r="BA18" i="20" s="1"/>
  <c r="BB18" i="20" s="1"/>
  <c r="AX18" i="20"/>
  <c r="AZ8" i="20"/>
  <c r="BA8" i="20" s="1"/>
  <c r="BB8" i="20" s="1"/>
  <c r="AX8" i="20"/>
  <c r="AZ23" i="20"/>
  <c r="BA23" i="20" s="1"/>
  <c r="BB23" i="20" s="1"/>
  <c r="AM17" i="19" l="1"/>
  <c r="AL17" i="19"/>
  <c r="AJ17" i="19"/>
  <c r="AG17" i="19"/>
  <c r="AD17" i="19"/>
  <c r="AA17" i="19"/>
  <c r="X17" i="19"/>
  <c r="U17" i="19"/>
  <c r="S17" i="19"/>
  <c r="Q17" i="19"/>
  <c r="AL16" i="19"/>
  <c r="AJ16" i="19"/>
  <c r="AG16" i="19"/>
  <c r="AD16" i="19"/>
  <c r="AA16" i="19"/>
  <c r="X16" i="19"/>
  <c r="U16" i="19"/>
  <c r="S16" i="19"/>
  <c r="Q16" i="19"/>
  <c r="AM16" i="19" s="1"/>
  <c r="AO13" i="19" s="1"/>
  <c r="AS13" i="19" s="1"/>
  <c r="AU13" i="19" s="1"/>
  <c r="AM15" i="19"/>
  <c r="AJ15" i="19"/>
  <c r="AG15" i="19"/>
  <c r="AD15" i="19"/>
  <c r="AA15" i="19"/>
  <c r="X15" i="19"/>
  <c r="U15" i="19"/>
  <c r="S15" i="19"/>
  <c r="Q15" i="19"/>
  <c r="AL15" i="19" s="1"/>
  <c r="AM14" i="19"/>
  <c r="AJ14" i="19"/>
  <c r="AG14" i="19"/>
  <c r="AD14" i="19"/>
  <c r="AA14" i="19"/>
  <c r="X14" i="19"/>
  <c r="U14" i="19"/>
  <c r="S14" i="19"/>
  <c r="Q14" i="19"/>
  <c r="AL14" i="19" s="1"/>
  <c r="AM13" i="19"/>
  <c r="AJ13" i="19"/>
  <c r="AG13" i="19"/>
  <c r="AD13" i="19"/>
  <c r="AA13" i="19"/>
  <c r="X13" i="19"/>
  <c r="U13" i="19"/>
  <c r="S13" i="19"/>
  <c r="Q13" i="19"/>
  <c r="AL13" i="19" s="1"/>
  <c r="K13" i="19"/>
  <c r="M13" i="19" s="1"/>
  <c r="L13" i="19" s="1"/>
  <c r="I13" i="19"/>
  <c r="AM12" i="19"/>
  <c r="AL12" i="19"/>
  <c r="AJ12" i="19"/>
  <c r="AG12" i="19"/>
  <c r="AD12" i="19"/>
  <c r="AA12" i="19"/>
  <c r="X12" i="19"/>
  <c r="U12" i="19"/>
  <c r="S12" i="19"/>
  <c r="Q12" i="19"/>
  <c r="AM11" i="19"/>
  <c r="AL11" i="19"/>
  <c r="AJ11" i="19"/>
  <c r="AG11" i="19"/>
  <c r="AD11" i="19"/>
  <c r="AA11" i="19"/>
  <c r="X11" i="19"/>
  <c r="U11" i="19"/>
  <c r="S11" i="19"/>
  <c r="Q11" i="19"/>
  <c r="AM10" i="19"/>
  <c r="AO8" i="19" s="1"/>
  <c r="AS8" i="19" s="1"/>
  <c r="AU8" i="19" s="1"/>
  <c r="AY8" i="19" s="1"/>
  <c r="AL10" i="19"/>
  <c r="AJ10" i="19"/>
  <c r="AG10" i="19"/>
  <c r="AD10" i="19"/>
  <c r="AA10" i="19"/>
  <c r="X10" i="19"/>
  <c r="U10" i="19"/>
  <c r="S10" i="19"/>
  <c r="Q10" i="19"/>
  <c r="AM9" i="19"/>
  <c r="AJ9" i="19"/>
  <c r="AG9" i="19"/>
  <c r="AD9" i="19"/>
  <c r="AA9" i="19"/>
  <c r="X9" i="19"/>
  <c r="U9" i="19"/>
  <c r="S9" i="19"/>
  <c r="Q9" i="19"/>
  <c r="AL9" i="19" s="1"/>
  <c r="AM8" i="19"/>
  <c r="AJ8" i="19"/>
  <c r="AG8" i="19"/>
  <c r="AD8" i="19"/>
  <c r="AA8" i="19"/>
  <c r="X8" i="19"/>
  <c r="U8" i="19"/>
  <c r="S8" i="19"/>
  <c r="Q8" i="19"/>
  <c r="AL8" i="19" s="1"/>
  <c r="M8" i="19"/>
  <c r="L8" i="19" s="1"/>
  <c r="K8" i="19"/>
  <c r="I8" i="19"/>
  <c r="AM7" i="19"/>
  <c r="AL7" i="19"/>
  <c r="AJ7" i="19"/>
  <c r="AG7" i="19"/>
  <c r="AD7" i="19"/>
  <c r="AA7" i="19"/>
  <c r="X7" i="19"/>
  <c r="U7" i="19"/>
  <c r="S7" i="19"/>
  <c r="Q7" i="19"/>
  <c r="AL6" i="19"/>
  <c r="AJ6" i="19"/>
  <c r="AG6" i="19"/>
  <c r="AD6" i="19"/>
  <c r="AA6" i="19"/>
  <c r="X6" i="19"/>
  <c r="U6" i="19"/>
  <c r="S6" i="19"/>
  <c r="Q6" i="19"/>
  <c r="AM6" i="19" s="1"/>
  <c r="AL5" i="19"/>
  <c r="AJ5" i="19"/>
  <c r="AG5" i="19"/>
  <c r="AD5" i="19"/>
  <c r="AA5" i="19"/>
  <c r="X5" i="19"/>
  <c r="U5" i="19"/>
  <c r="S5" i="19"/>
  <c r="Q5" i="19"/>
  <c r="AM5" i="19" s="1"/>
  <c r="AM4" i="19"/>
  <c r="AJ4" i="19"/>
  <c r="AG4" i="19"/>
  <c r="AD4" i="19"/>
  <c r="AA4" i="19"/>
  <c r="X4" i="19"/>
  <c r="U4" i="19"/>
  <c r="S4" i="19"/>
  <c r="Q4" i="19"/>
  <c r="AL4" i="19" s="1"/>
  <c r="AM3" i="19"/>
  <c r="AJ3" i="19"/>
  <c r="AG3" i="19"/>
  <c r="AD3" i="19"/>
  <c r="AA3" i="19"/>
  <c r="X3" i="19"/>
  <c r="U3" i="19"/>
  <c r="S3" i="19"/>
  <c r="Q3" i="19"/>
  <c r="AL3" i="19" s="1"/>
  <c r="K3" i="19"/>
  <c r="I3" i="19"/>
  <c r="AN3" i="19" l="1"/>
  <c r="AR3" i="19" s="1"/>
  <c r="AT3" i="19" s="1"/>
  <c r="AW3" i="19" s="1"/>
  <c r="AV3" i="19" s="1"/>
  <c r="AN8" i="19"/>
  <c r="AR8" i="19" s="1"/>
  <c r="AT8" i="19" s="1"/>
  <c r="AW8" i="19" s="1"/>
  <c r="AV8" i="19" s="1"/>
  <c r="AN13" i="19"/>
  <c r="AR13" i="19" s="1"/>
  <c r="AT13" i="19" s="1"/>
  <c r="AW13" i="19" s="1"/>
  <c r="AV13" i="19" s="1"/>
  <c r="AX8" i="19"/>
  <c r="AO3" i="19"/>
  <c r="AS3" i="19" s="1"/>
  <c r="AU3" i="19" s="1"/>
  <c r="AY3" i="19" s="1"/>
  <c r="M3" i="19"/>
  <c r="L3" i="19" s="1"/>
  <c r="AY13" i="19"/>
  <c r="AZ3" i="19" l="1"/>
  <c r="BA3" i="19" s="1"/>
  <c r="BB3" i="19" s="1"/>
  <c r="AX3" i="19"/>
  <c r="AZ13" i="19"/>
  <c r="BA13" i="19" s="1"/>
  <c r="BB13" i="19" s="1"/>
  <c r="AX13" i="19"/>
  <c r="AZ8" i="19"/>
  <c r="BA8" i="19" s="1"/>
  <c r="BB8" i="19" s="1"/>
  <c r="AM17" i="18" l="1"/>
  <c r="AL17" i="18"/>
  <c r="AJ17" i="18"/>
  <c r="AG17" i="18"/>
  <c r="AD17" i="18"/>
  <c r="AA17" i="18"/>
  <c r="X17" i="18"/>
  <c r="U17" i="18"/>
  <c r="S17" i="18"/>
  <c r="Q17" i="18"/>
  <c r="AM16" i="18"/>
  <c r="AL16" i="18"/>
  <c r="AJ16" i="18"/>
  <c r="AG16" i="18"/>
  <c r="AD16" i="18"/>
  <c r="AA16" i="18"/>
  <c r="X16" i="18"/>
  <c r="U16" i="18"/>
  <c r="S16" i="18"/>
  <c r="Q16" i="18"/>
  <c r="AM15" i="18"/>
  <c r="AL15" i="18"/>
  <c r="AJ15" i="18"/>
  <c r="AG15" i="18"/>
  <c r="AD15" i="18"/>
  <c r="AA15" i="18"/>
  <c r="X15" i="18"/>
  <c r="U15" i="18"/>
  <c r="S15" i="18"/>
  <c r="Q15" i="18"/>
  <c r="AM14" i="18"/>
  <c r="AO13" i="18" s="1"/>
  <c r="AS13" i="18" s="1"/>
  <c r="AU13" i="18" s="1"/>
  <c r="AY13" i="18" s="1"/>
  <c r="AL14" i="18"/>
  <c r="AJ14" i="18"/>
  <c r="AG14" i="18"/>
  <c r="AD14" i="18"/>
  <c r="AA14" i="18"/>
  <c r="X14" i="18"/>
  <c r="U14" i="18"/>
  <c r="S14" i="18"/>
  <c r="Q14" i="18"/>
  <c r="AM13" i="18"/>
  <c r="AL13" i="18"/>
  <c r="AN13" i="18" s="1"/>
  <c r="AR13" i="18" s="1"/>
  <c r="AT13" i="18" s="1"/>
  <c r="AJ13" i="18"/>
  <c r="AG13" i="18"/>
  <c r="AD13" i="18"/>
  <c r="AA13" i="18"/>
  <c r="X13" i="18"/>
  <c r="U13" i="18"/>
  <c r="S13" i="18"/>
  <c r="Q13" i="18"/>
  <c r="K13" i="18"/>
  <c r="I13" i="18"/>
  <c r="M13" i="18" s="1"/>
  <c r="L13" i="18" s="1"/>
  <c r="AM12" i="18"/>
  <c r="AL12" i="18"/>
  <c r="AJ12" i="18"/>
  <c r="AG12" i="18"/>
  <c r="AD12" i="18"/>
  <c r="AA12" i="18"/>
  <c r="X12" i="18"/>
  <c r="U12" i="18"/>
  <c r="S12" i="18"/>
  <c r="Q12" i="18"/>
  <c r="AM11" i="18"/>
  <c r="AL11" i="18"/>
  <c r="AJ11" i="18"/>
  <c r="AG11" i="18"/>
  <c r="AD11" i="18"/>
  <c r="AM10" i="18"/>
  <c r="AJ10" i="18"/>
  <c r="AG10" i="18"/>
  <c r="AD10" i="18"/>
  <c r="AA10" i="18"/>
  <c r="X10" i="18"/>
  <c r="U10" i="18"/>
  <c r="S10" i="18"/>
  <c r="Q10" i="18"/>
  <c r="AL10" i="18" s="1"/>
  <c r="AM9" i="18"/>
  <c r="AJ9" i="18"/>
  <c r="AG9" i="18"/>
  <c r="AD9" i="18"/>
  <c r="AA9" i="18"/>
  <c r="X9" i="18"/>
  <c r="U9" i="18"/>
  <c r="S9" i="18"/>
  <c r="Q9" i="18"/>
  <c r="AL9" i="18" s="1"/>
  <c r="AM8" i="18"/>
  <c r="AO8" i="18" s="1"/>
  <c r="AS8" i="18" s="1"/>
  <c r="AU8" i="18" s="1"/>
  <c r="AJ8" i="18"/>
  <c r="AG8" i="18"/>
  <c r="AD8" i="18"/>
  <c r="AA8" i="18"/>
  <c r="X8" i="18"/>
  <c r="U8" i="18"/>
  <c r="AL8" i="18" s="1"/>
  <c r="S8" i="18"/>
  <c r="Q8" i="18"/>
  <c r="K8" i="18"/>
  <c r="I8" i="18"/>
  <c r="M8" i="18" s="1"/>
  <c r="L8" i="18" s="1"/>
  <c r="AM7" i="18"/>
  <c r="AL7" i="18"/>
  <c r="AJ7" i="18"/>
  <c r="AG7" i="18"/>
  <c r="AD7" i="18"/>
  <c r="AA7" i="18"/>
  <c r="X7" i="18"/>
  <c r="U7" i="18"/>
  <c r="S7" i="18"/>
  <c r="Q7" i="18"/>
  <c r="AM6" i="18"/>
  <c r="AL6" i="18"/>
  <c r="AJ6" i="18"/>
  <c r="AG6" i="18"/>
  <c r="AD6" i="18"/>
  <c r="AA6" i="18"/>
  <c r="X6" i="18"/>
  <c r="U6" i="18"/>
  <c r="S6" i="18"/>
  <c r="Q6" i="18"/>
  <c r="AM5" i="18"/>
  <c r="AJ5" i="18"/>
  <c r="AG5" i="18"/>
  <c r="AD5" i="18"/>
  <c r="AA5" i="18"/>
  <c r="X5" i="18"/>
  <c r="U5" i="18"/>
  <c r="S5" i="18"/>
  <c r="Q5" i="18"/>
  <c r="AL5" i="18" s="1"/>
  <c r="AM4" i="18"/>
  <c r="AJ4" i="18"/>
  <c r="AG4" i="18"/>
  <c r="AD4" i="18"/>
  <c r="AA4" i="18"/>
  <c r="X4" i="18"/>
  <c r="U4" i="18"/>
  <c r="S4" i="18"/>
  <c r="Q4" i="18"/>
  <c r="AL4" i="18" s="1"/>
  <c r="AM3" i="18"/>
  <c r="AO3" i="18" s="1"/>
  <c r="AS3" i="18" s="1"/>
  <c r="AU3" i="18" s="1"/>
  <c r="AJ3" i="18"/>
  <c r="AG3" i="18"/>
  <c r="AD3" i="18"/>
  <c r="AA3" i="18"/>
  <c r="X3" i="18"/>
  <c r="U3" i="18"/>
  <c r="S3" i="18"/>
  <c r="Q3" i="18"/>
  <c r="AL3" i="18" s="1"/>
  <c r="K3" i="18"/>
  <c r="I3" i="18"/>
  <c r="AN3" i="18" l="1"/>
  <c r="AR3" i="18" s="1"/>
  <c r="AT3" i="18" s="1"/>
  <c r="AW3" i="18" s="1"/>
  <c r="AV3" i="18" s="1"/>
  <c r="AY8" i="18"/>
  <c r="AY3" i="18"/>
  <c r="AN8" i="18"/>
  <c r="AR8" i="18" s="1"/>
  <c r="AT8" i="18" s="1"/>
  <c r="AW8" i="18" s="1"/>
  <c r="AV8" i="18" s="1"/>
  <c r="AX13" i="18"/>
  <c r="M3" i="18"/>
  <c r="L3" i="18" s="1"/>
  <c r="AW13" i="18"/>
  <c r="AV13" i="18" s="1"/>
  <c r="AZ8" i="18" l="1"/>
  <c r="BA8" i="18" s="1"/>
  <c r="BB8" i="18" s="1"/>
  <c r="AX8" i="18"/>
  <c r="AZ3" i="18"/>
  <c r="BA3" i="18" s="1"/>
  <c r="BB3" i="18" s="1"/>
  <c r="AX3" i="18"/>
  <c r="AZ13" i="18"/>
  <c r="BA13" i="18" s="1"/>
  <c r="BB13" i="18" s="1"/>
  <c r="AM50" i="16" l="1"/>
  <c r="AL50" i="16"/>
  <c r="AJ50" i="16"/>
  <c r="AG50" i="16"/>
  <c r="AD50" i="16"/>
  <c r="AA50" i="16"/>
  <c r="X50" i="16"/>
  <c r="U50" i="16"/>
  <c r="S50" i="16"/>
  <c r="Q50" i="16"/>
  <c r="AM49" i="16"/>
  <c r="AO46" i="16" s="1"/>
  <c r="AL49" i="16"/>
  <c r="AN46" i="16" s="1"/>
  <c r="AJ49" i="16"/>
  <c r="AG49" i="16"/>
  <c r="AD49" i="16"/>
  <c r="AA49" i="16"/>
  <c r="X49" i="16"/>
  <c r="U49" i="16"/>
  <c r="S49" i="16"/>
  <c r="Q49" i="16"/>
  <c r="AM48" i="16"/>
  <c r="AL48" i="16"/>
  <c r="AJ48" i="16"/>
  <c r="AG48" i="16"/>
  <c r="AD48" i="16"/>
  <c r="AA48" i="16"/>
  <c r="X48" i="16"/>
  <c r="U48" i="16"/>
  <c r="S48" i="16"/>
  <c r="Q48" i="16"/>
  <c r="AM47" i="16"/>
  <c r="AL47" i="16"/>
  <c r="AJ47" i="16"/>
  <c r="AG47" i="16"/>
  <c r="AD47" i="16"/>
  <c r="AA47" i="16"/>
  <c r="X47" i="16"/>
  <c r="U47" i="16"/>
  <c r="S47" i="16"/>
  <c r="Q47" i="16"/>
  <c r="AM46" i="16"/>
  <c r="AL46" i="16"/>
  <c r="AJ46" i="16"/>
  <c r="AG46" i="16"/>
  <c r="AD46" i="16"/>
  <c r="AA46" i="16"/>
  <c r="X46" i="16"/>
  <c r="U46" i="16"/>
  <c r="S46" i="16"/>
  <c r="Q46" i="16"/>
  <c r="K46" i="16"/>
  <c r="I46" i="16"/>
  <c r="M46" i="16" s="1"/>
  <c r="L46" i="16" s="1"/>
  <c r="AM45" i="16"/>
  <c r="AL45" i="16"/>
  <c r="AJ45" i="16"/>
  <c r="AG45" i="16"/>
  <c r="AD45" i="16"/>
  <c r="AA45" i="16"/>
  <c r="X45" i="16"/>
  <c r="U45" i="16"/>
  <c r="S45" i="16"/>
  <c r="Q45" i="16"/>
  <c r="AM44" i="16"/>
  <c r="AL44" i="16"/>
  <c r="AJ44" i="16"/>
  <c r="AG44" i="16"/>
  <c r="AD44" i="16"/>
  <c r="AA44" i="16"/>
  <c r="X44" i="16"/>
  <c r="U44" i="16"/>
  <c r="S44" i="16"/>
  <c r="Q44" i="16"/>
  <c r="AM43" i="16"/>
  <c r="AL43" i="16"/>
  <c r="AJ43" i="16"/>
  <c r="AG43" i="16"/>
  <c r="AD43" i="16"/>
  <c r="AA43" i="16"/>
  <c r="X43" i="16"/>
  <c r="U43" i="16"/>
  <c r="S43" i="16"/>
  <c r="Q43" i="16"/>
  <c r="AM42" i="16"/>
  <c r="AL42" i="16"/>
  <c r="AJ42" i="16"/>
  <c r="AG42" i="16"/>
  <c r="AD42" i="16"/>
  <c r="AA42" i="16"/>
  <c r="X42" i="16"/>
  <c r="U42" i="16"/>
  <c r="S42" i="16"/>
  <c r="Q42" i="16"/>
  <c r="AM41" i="16"/>
  <c r="AO41" i="16" s="1"/>
  <c r="AL41" i="16"/>
  <c r="AN41" i="16" s="1"/>
  <c r="AJ41" i="16"/>
  <c r="AG41" i="16"/>
  <c r="AD41" i="16"/>
  <c r="AA41" i="16"/>
  <c r="X41" i="16"/>
  <c r="U41" i="16"/>
  <c r="S41" i="16"/>
  <c r="Q41" i="16"/>
  <c r="K41" i="16"/>
  <c r="I41" i="16"/>
  <c r="M41" i="16" s="1"/>
  <c r="L41" i="16" s="1"/>
  <c r="AM40" i="16"/>
  <c r="AL40" i="16"/>
  <c r="AJ40" i="16"/>
  <c r="AG40" i="16"/>
  <c r="AD40" i="16"/>
  <c r="AA40" i="16"/>
  <c r="X40" i="16"/>
  <c r="U40" i="16"/>
  <c r="S40" i="16"/>
  <c r="Q40" i="16"/>
  <c r="AM39" i="16"/>
  <c r="AL39" i="16"/>
  <c r="AJ39" i="16"/>
  <c r="AG39" i="16"/>
  <c r="AD39" i="16"/>
  <c r="AA39" i="16"/>
  <c r="X39" i="16"/>
  <c r="U39" i="16"/>
  <c r="S39" i="16"/>
  <c r="Q39" i="16"/>
  <c r="AM38" i="16"/>
  <c r="AL38" i="16"/>
  <c r="AJ38" i="16"/>
  <c r="AG38" i="16"/>
  <c r="AD38" i="16"/>
  <c r="AA38" i="16"/>
  <c r="X38" i="16"/>
  <c r="U38" i="16"/>
  <c r="S38" i="16"/>
  <c r="Q38" i="16"/>
  <c r="AM37" i="16"/>
  <c r="AL37" i="16"/>
  <c r="AJ37" i="16"/>
  <c r="AG37" i="16"/>
  <c r="AD37" i="16"/>
  <c r="AA37" i="16"/>
  <c r="X37" i="16"/>
  <c r="U37" i="16"/>
  <c r="S37" i="16"/>
  <c r="Q37" i="16"/>
  <c r="AM36" i="16"/>
  <c r="AO36" i="16" s="1"/>
  <c r="AL36" i="16"/>
  <c r="AN36" i="16" s="1"/>
  <c r="AJ36" i="16"/>
  <c r="AG36" i="16"/>
  <c r="AD36" i="16"/>
  <c r="AA36" i="16"/>
  <c r="X36" i="16"/>
  <c r="U36" i="16"/>
  <c r="S36" i="16"/>
  <c r="Q36" i="16"/>
  <c r="K36" i="16"/>
  <c r="I36" i="16"/>
  <c r="AM35" i="16"/>
  <c r="AL35" i="16"/>
  <c r="AJ35" i="16"/>
  <c r="AG35" i="16"/>
  <c r="AD35" i="16"/>
  <c r="AA35" i="16"/>
  <c r="X35" i="16"/>
  <c r="U35" i="16"/>
  <c r="S35" i="16"/>
  <c r="Q35" i="16"/>
  <c r="AM34" i="16"/>
  <c r="AO31" i="16" s="1"/>
  <c r="AL34" i="16"/>
  <c r="AN31" i="16" s="1"/>
  <c r="AJ34" i="16"/>
  <c r="AG34" i="16"/>
  <c r="AD34" i="16"/>
  <c r="AA34" i="16"/>
  <c r="X34" i="16"/>
  <c r="U34" i="16"/>
  <c r="S34" i="16"/>
  <c r="Q34" i="16"/>
  <c r="AM33" i="16"/>
  <c r="AL33" i="16"/>
  <c r="AJ33" i="16"/>
  <c r="AG33" i="16"/>
  <c r="AD33" i="16"/>
  <c r="AA33" i="16"/>
  <c r="X33" i="16"/>
  <c r="U33" i="16"/>
  <c r="S33" i="16"/>
  <c r="Q33" i="16"/>
  <c r="AM32" i="16"/>
  <c r="AL32" i="16"/>
  <c r="AJ32" i="16"/>
  <c r="AG32" i="16"/>
  <c r="AD32" i="16"/>
  <c r="AA32" i="16"/>
  <c r="X32" i="16"/>
  <c r="U32" i="16"/>
  <c r="S32" i="16"/>
  <c r="Q32" i="16"/>
  <c r="AM31" i="16"/>
  <c r="AL31" i="16"/>
  <c r="AJ31" i="16"/>
  <c r="AG31" i="16"/>
  <c r="AD31" i="16"/>
  <c r="AA31" i="16"/>
  <c r="X31" i="16"/>
  <c r="U31" i="16"/>
  <c r="S31" i="16"/>
  <c r="Q31" i="16"/>
  <c r="K31" i="16"/>
  <c r="I31" i="16"/>
  <c r="M31" i="16" s="1"/>
  <c r="L31" i="16" s="1"/>
  <c r="AM30" i="16"/>
  <c r="AL30" i="16"/>
  <c r="AJ30" i="16"/>
  <c r="AG30" i="16"/>
  <c r="AD30" i="16"/>
  <c r="AA30" i="16"/>
  <c r="X30" i="16"/>
  <c r="U30" i="16"/>
  <c r="S30" i="16"/>
  <c r="Q30" i="16"/>
  <c r="AM29" i="16"/>
  <c r="AL29" i="16"/>
  <c r="AJ29" i="16"/>
  <c r="AG29" i="16"/>
  <c r="AD29" i="16"/>
  <c r="AA29" i="16"/>
  <c r="X29" i="16"/>
  <c r="U29" i="16"/>
  <c r="S29" i="16"/>
  <c r="Q29" i="16"/>
  <c r="AM28" i="16"/>
  <c r="AL28" i="16"/>
  <c r="AJ28" i="16"/>
  <c r="AG28" i="16"/>
  <c r="AD28" i="16"/>
  <c r="AA28" i="16"/>
  <c r="X28" i="16"/>
  <c r="U28" i="16"/>
  <c r="S28" i="16"/>
  <c r="Q28" i="16"/>
  <c r="AM27" i="16"/>
  <c r="AL27" i="16"/>
  <c r="AJ27" i="16"/>
  <c r="AG27" i="16"/>
  <c r="AD27" i="16"/>
  <c r="AA27" i="16"/>
  <c r="X27" i="16"/>
  <c r="U27" i="16"/>
  <c r="S27" i="16"/>
  <c r="Q27" i="16"/>
  <c r="AO26" i="16"/>
  <c r="AS26" i="16" s="1"/>
  <c r="AU26" i="16" s="1"/>
  <c r="AY26" i="16" s="1"/>
  <c r="AM26" i="16"/>
  <c r="AJ26" i="16"/>
  <c r="AG26" i="16"/>
  <c r="AL26" i="16" s="1"/>
  <c r="AN26" i="16" s="1"/>
  <c r="AR26" i="16" s="1"/>
  <c r="AT26" i="16" s="1"/>
  <c r="AD26" i="16"/>
  <c r="AA26" i="16"/>
  <c r="X26" i="16"/>
  <c r="U26" i="16"/>
  <c r="S26" i="16"/>
  <c r="Q26" i="16"/>
  <c r="K26" i="16"/>
  <c r="I26" i="16"/>
  <c r="M26" i="16" s="1"/>
  <c r="L26" i="16" s="1"/>
  <c r="AM25" i="16"/>
  <c r="AL25" i="16"/>
  <c r="AJ25" i="16"/>
  <c r="AG25" i="16"/>
  <c r="AD25" i="16"/>
  <c r="AA25" i="16"/>
  <c r="X25" i="16"/>
  <c r="U25" i="16"/>
  <c r="S25" i="16"/>
  <c r="Q25" i="16"/>
  <c r="AM24" i="16"/>
  <c r="AL24" i="16"/>
  <c r="AJ24" i="16"/>
  <c r="AG24" i="16"/>
  <c r="AD24" i="16"/>
  <c r="AA24" i="16"/>
  <c r="X24" i="16"/>
  <c r="U24" i="16"/>
  <c r="S24" i="16"/>
  <c r="Q24" i="16"/>
  <c r="AM23" i="16"/>
  <c r="AO21" i="16" s="1"/>
  <c r="AS21" i="16" s="1"/>
  <c r="AU21" i="16" s="1"/>
  <c r="AL23" i="16"/>
  <c r="AJ23" i="16"/>
  <c r="AG23" i="16"/>
  <c r="AD23" i="16"/>
  <c r="AA23" i="16"/>
  <c r="X23" i="16"/>
  <c r="U23" i="16"/>
  <c r="S23" i="16"/>
  <c r="Q23" i="16"/>
  <c r="AM22" i="16"/>
  <c r="AJ22" i="16"/>
  <c r="AG22" i="16"/>
  <c r="AD22" i="16"/>
  <c r="AA22" i="16"/>
  <c r="X22" i="16"/>
  <c r="U22" i="16"/>
  <c r="AL22" i="16" s="1"/>
  <c r="S22" i="16"/>
  <c r="Q22" i="16"/>
  <c r="AM21" i="16"/>
  <c r="AJ21" i="16"/>
  <c r="AG21" i="16"/>
  <c r="AD21" i="16"/>
  <c r="AA21" i="16"/>
  <c r="X21" i="16"/>
  <c r="U21" i="16"/>
  <c r="S21" i="16"/>
  <c r="Q21" i="16"/>
  <c r="AL21" i="16" s="1"/>
  <c r="M21" i="16"/>
  <c r="L21" i="16" s="1"/>
  <c r="K21" i="16"/>
  <c r="I21" i="16"/>
  <c r="AM20" i="16"/>
  <c r="AL20" i="16"/>
  <c r="AJ20" i="16"/>
  <c r="AG20" i="16"/>
  <c r="AD20" i="16"/>
  <c r="AA20" i="16"/>
  <c r="X20" i="16"/>
  <c r="U20" i="16"/>
  <c r="S20" i="16"/>
  <c r="Q20" i="16"/>
  <c r="AM19" i="16"/>
  <c r="AL19" i="16"/>
  <c r="AJ19" i="16"/>
  <c r="AG19" i="16"/>
  <c r="AD19" i="16"/>
  <c r="AA19" i="16"/>
  <c r="X19" i="16"/>
  <c r="U19" i="16"/>
  <c r="S19" i="16"/>
  <c r="Q19" i="16"/>
  <c r="AM18" i="16"/>
  <c r="AL18" i="16"/>
  <c r="AJ18" i="16"/>
  <c r="AG18" i="16"/>
  <c r="AD18" i="16"/>
  <c r="AA18" i="16"/>
  <c r="X18" i="16"/>
  <c r="U18" i="16"/>
  <c r="S18" i="16"/>
  <c r="Q18" i="16"/>
  <c r="AM17" i="16"/>
  <c r="AL17" i="16"/>
  <c r="AJ17" i="16"/>
  <c r="AG17" i="16"/>
  <c r="AD17" i="16"/>
  <c r="AA17" i="16"/>
  <c r="X17" i="16"/>
  <c r="U17" i="16"/>
  <c r="S17" i="16"/>
  <c r="Q17" i="16"/>
  <c r="AM16" i="16"/>
  <c r="AO16" i="16" s="1"/>
  <c r="AS16" i="16" s="1"/>
  <c r="AU16" i="16" s="1"/>
  <c r="AJ16" i="16"/>
  <c r="AG16" i="16"/>
  <c r="AD16" i="16"/>
  <c r="AA16" i="16"/>
  <c r="X16" i="16"/>
  <c r="U16" i="16"/>
  <c r="S16" i="16"/>
  <c r="AL16" i="16" s="1"/>
  <c r="AN16" i="16" s="1"/>
  <c r="AR16" i="16" s="1"/>
  <c r="AT16" i="16" s="1"/>
  <c r="Q16" i="16"/>
  <c r="K16" i="16"/>
  <c r="I16" i="16"/>
  <c r="M16" i="16" s="1"/>
  <c r="L16" i="16" s="1"/>
  <c r="AM15" i="16"/>
  <c r="AL15" i="16"/>
  <c r="AJ15" i="16"/>
  <c r="AG15" i="16"/>
  <c r="AD15" i="16"/>
  <c r="AA15" i="16"/>
  <c r="X15" i="16"/>
  <c r="U15" i="16"/>
  <c r="S15" i="16"/>
  <c r="Q15" i="16"/>
  <c r="AM14" i="16"/>
  <c r="AL14" i="16"/>
  <c r="AJ14" i="16"/>
  <c r="AG14" i="16"/>
  <c r="AD14" i="16"/>
  <c r="AA14" i="16"/>
  <c r="X14" i="16"/>
  <c r="U14" i="16"/>
  <c r="S14" i="16"/>
  <c r="Q14" i="16"/>
  <c r="AM13" i="16"/>
  <c r="AL13" i="16"/>
  <c r="AJ13" i="16"/>
  <c r="AG13" i="16"/>
  <c r="AD13" i="16"/>
  <c r="AA13" i="16"/>
  <c r="X13" i="16"/>
  <c r="U13" i="16"/>
  <c r="S13" i="16"/>
  <c r="Q13" i="16"/>
  <c r="AM12" i="16"/>
  <c r="AJ12" i="16"/>
  <c r="AG12" i="16"/>
  <c r="AD12" i="16"/>
  <c r="AA12" i="16"/>
  <c r="AL12" i="16" s="1"/>
  <c r="X12" i="16"/>
  <c r="U12" i="16"/>
  <c r="S12" i="16"/>
  <c r="Q12" i="16"/>
  <c r="AM11" i="16"/>
  <c r="AJ11" i="16"/>
  <c r="AG11" i="16"/>
  <c r="AD11" i="16"/>
  <c r="AA11" i="16"/>
  <c r="X11" i="16"/>
  <c r="U11" i="16"/>
  <c r="AL11" i="16" s="1"/>
  <c r="S11" i="16"/>
  <c r="Q11" i="16"/>
  <c r="AM10" i="16"/>
  <c r="AJ10" i="16"/>
  <c r="AG10" i="16"/>
  <c r="AD10" i="16"/>
  <c r="AA10" i="16"/>
  <c r="X10" i="16"/>
  <c r="U10" i="16"/>
  <c r="S10" i="16"/>
  <c r="Q10" i="16"/>
  <c r="AL10" i="16" s="1"/>
  <c r="AM9" i="16"/>
  <c r="AJ9" i="16"/>
  <c r="AG9" i="16"/>
  <c r="AD9" i="16"/>
  <c r="AA9" i="16"/>
  <c r="X9" i="16"/>
  <c r="U9" i="16"/>
  <c r="S9" i="16"/>
  <c r="Q9" i="16"/>
  <c r="AL9" i="16" s="1"/>
  <c r="AM8" i="16"/>
  <c r="AO8" i="16" s="1"/>
  <c r="AS8" i="16" s="1"/>
  <c r="AU8" i="16" s="1"/>
  <c r="AJ8" i="16"/>
  <c r="AG8" i="16"/>
  <c r="AD8" i="16"/>
  <c r="AA8" i="16"/>
  <c r="X8" i="16"/>
  <c r="U8" i="16"/>
  <c r="S8" i="16"/>
  <c r="Q8" i="16"/>
  <c r="AL8" i="16" s="1"/>
  <c r="K8" i="16"/>
  <c r="I8" i="16"/>
  <c r="AM7" i="16"/>
  <c r="AL7" i="16"/>
  <c r="AJ7" i="16"/>
  <c r="AG7" i="16"/>
  <c r="AD7" i="16"/>
  <c r="AA7" i="16"/>
  <c r="X7" i="16"/>
  <c r="U7" i="16"/>
  <c r="S7" i="16"/>
  <c r="Q7" i="16"/>
  <c r="AM6" i="16"/>
  <c r="AL6" i="16"/>
  <c r="AJ6" i="16"/>
  <c r="AG6" i="16"/>
  <c r="AD6" i="16"/>
  <c r="AA6" i="16"/>
  <c r="X6" i="16"/>
  <c r="U6" i="16"/>
  <c r="S6" i="16"/>
  <c r="Q6" i="16"/>
  <c r="AM5" i="16"/>
  <c r="AL5" i="16"/>
  <c r="AJ5" i="16"/>
  <c r="AG5" i="16"/>
  <c r="AD5" i="16"/>
  <c r="AA5" i="16"/>
  <c r="X5" i="16"/>
  <c r="U5" i="16"/>
  <c r="S5" i="16"/>
  <c r="Q5" i="16"/>
  <c r="AM4" i="16"/>
  <c r="AL4" i="16"/>
  <c r="AJ4" i="16"/>
  <c r="AG4" i="16"/>
  <c r="AD4" i="16"/>
  <c r="AA4" i="16"/>
  <c r="X4" i="16"/>
  <c r="U4" i="16"/>
  <c r="S4" i="16"/>
  <c r="Q4" i="16"/>
  <c r="AU3" i="16"/>
  <c r="AT3" i="16"/>
  <c r="AS3" i="16"/>
  <c r="AR3" i="16"/>
  <c r="AL3" i="16"/>
  <c r="AN3" i="16" s="1"/>
  <c r="AJ3" i="16"/>
  <c r="AG3" i="16"/>
  <c r="AD3" i="16"/>
  <c r="AA3" i="16"/>
  <c r="AM3" i="16" s="1"/>
  <c r="AO3" i="16" s="1"/>
  <c r="X3" i="16"/>
  <c r="U3" i="16"/>
  <c r="S3" i="16"/>
  <c r="Q3" i="16"/>
  <c r="K3" i="16"/>
  <c r="AY3" i="16" s="1"/>
  <c r="I3" i="16"/>
  <c r="M8" i="16" l="1"/>
  <c r="L8" i="16" s="1"/>
  <c r="AY21" i="16"/>
  <c r="M3" i="16"/>
  <c r="L3" i="16" s="1"/>
  <c r="AW3" i="16"/>
  <c r="AV3" i="16" s="1"/>
  <c r="M36" i="16"/>
  <c r="L36" i="16" s="1"/>
  <c r="AN21" i="16"/>
  <c r="AR21" i="16" s="1"/>
  <c r="AT21" i="16" s="1"/>
  <c r="AW21" i="16" s="1"/>
  <c r="AV21" i="16" s="1"/>
  <c r="AW26" i="16"/>
  <c r="AV26" i="16" s="1"/>
  <c r="AZ26" i="16"/>
  <c r="BA26" i="16" s="1"/>
  <c r="BB26" i="16" s="1"/>
  <c r="AX26" i="16"/>
  <c r="AW8" i="16"/>
  <c r="AV8" i="16" s="1"/>
  <c r="AN8" i="16"/>
  <c r="AR8" i="16" s="1"/>
  <c r="AT8" i="16" s="1"/>
  <c r="AZ3" i="16"/>
  <c r="BA3" i="16" s="1"/>
  <c r="BB3" i="16" s="1"/>
  <c r="AX3" i="16"/>
  <c r="AX21" i="16"/>
  <c r="AY16" i="16"/>
  <c r="AW16" i="16"/>
  <c r="AV16" i="16" s="1"/>
  <c r="AY8" i="16"/>
  <c r="AZ16" i="16" l="1"/>
  <c r="BA16" i="16" s="1"/>
  <c r="BB16" i="16" s="1"/>
  <c r="AX16" i="16"/>
  <c r="AZ21" i="16"/>
  <c r="BA21" i="16" s="1"/>
  <c r="BB21" i="16" s="1"/>
  <c r="AZ8" i="16"/>
  <c r="BA8" i="16" s="1"/>
  <c r="BB8" i="16" s="1"/>
  <c r="AX8" i="16"/>
  <c r="AM44" i="14" l="1"/>
  <c r="AL44" i="14"/>
  <c r="AJ44" i="14"/>
  <c r="AG44" i="14"/>
  <c r="AD44" i="14"/>
  <c r="AA44" i="14"/>
  <c r="X44" i="14"/>
  <c r="U44" i="14"/>
  <c r="S44" i="14"/>
  <c r="Q44" i="14"/>
  <c r="AM43" i="14"/>
  <c r="AL43" i="14"/>
  <c r="AJ43" i="14"/>
  <c r="AG43" i="14"/>
  <c r="AD43" i="14"/>
  <c r="AA43" i="14"/>
  <c r="X43" i="14"/>
  <c r="U43" i="14"/>
  <c r="S43" i="14"/>
  <c r="Q43" i="14"/>
  <c r="AM42" i="14"/>
  <c r="AL42" i="14"/>
  <c r="AJ42" i="14"/>
  <c r="AG42" i="14"/>
  <c r="AD42" i="14"/>
  <c r="AA42" i="14"/>
  <c r="X42" i="14"/>
  <c r="U42" i="14"/>
  <c r="S42" i="14"/>
  <c r="Q42" i="14"/>
  <c r="AM41" i="14"/>
  <c r="AL41" i="14"/>
  <c r="AJ41" i="14"/>
  <c r="AG41" i="14"/>
  <c r="AD41" i="14"/>
  <c r="AA41" i="14"/>
  <c r="X41" i="14"/>
  <c r="U41" i="14"/>
  <c r="S41" i="14"/>
  <c r="Q41" i="14"/>
  <c r="AO40" i="14"/>
  <c r="AS40" i="14" s="1"/>
  <c r="AU40" i="14" s="1"/>
  <c r="AY40" i="14" s="1"/>
  <c r="AN40" i="14"/>
  <c r="AR40" i="14" s="1"/>
  <c r="AT40" i="14" s="1"/>
  <c r="AW40" i="14" s="1"/>
  <c r="AV40" i="14" s="1"/>
  <c r="AM40" i="14"/>
  <c r="AL40" i="14"/>
  <c r="AJ40" i="14"/>
  <c r="AG40" i="14"/>
  <c r="AD40" i="14"/>
  <c r="AA40" i="14"/>
  <c r="X40" i="14"/>
  <c r="U40" i="14"/>
  <c r="S40" i="14"/>
  <c r="Q40" i="14"/>
  <c r="M40" i="14"/>
  <c r="L40" i="14" s="1"/>
  <c r="K40" i="14"/>
  <c r="I40" i="14"/>
  <c r="AM39" i="14"/>
  <c r="AL39" i="14"/>
  <c r="AJ39" i="14"/>
  <c r="AG39" i="14"/>
  <c r="AD39" i="14"/>
  <c r="AA39" i="14"/>
  <c r="X39" i="14"/>
  <c r="U39" i="14"/>
  <c r="S39" i="14"/>
  <c r="Q39" i="14"/>
  <c r="AM38" i="14"/>
  <c r="AL38" i="14"/>
  <c r="AJ38" i="14"/>
  <c r="AG38" i="14"/>
  <c r="AD38" i="14"/>
  <c r="AA38" i="14"/>
  <c r="X38" i="14"/>
  <c r="U38" i="14"/>
  <c r="S38" i="14"/>
  <c r="Q38" i="14"/>
  <c r="AM37" i="14"/>
  <c r="AO35" i="14" s="1"/>
  <c r="AS35" i="14" s="1"/>
  <c r="AU35" i="14" s="1"/>
  <c r="AY35" i="14" s="1"/>
  <c r="AL37" i="14"/>
  <c r="AJ37" i="14"/>
  <c r="AG37" i="14"/>
  <c r="AD37" i="14"/>
  <c r="AA37" i="14"/>
  <c r="X37" i="14"/>
  <c r="U37" i="14"/>
  <c r="S37" i="14"/>
  <c r="Q37" i="14"/>
  <c r="AM36" i="14"/>
  <c r="AL36" i="14"/>
  <c r="AJ36" i="14"/>
  <c r="AG36" i="14"/>
  <c r="AD36" i="14"/>
  <c r="AA36" i="14"/>
  <c r="X36" i="14"/>
  <c r="U36" i="14"/>
  <c r="S36" i="14"/>
  <c r="Q36" i="14"/>
  <c r="AN35" i="14"/>
  <c r="AR35" i="14" s="1"/>
  <c r="AT35" i="14" s="1"/>
  <c r="AW35" i="14" s="1"/>
  <c r="AV35" i="14" s="1"/>
  <c r="AM35" i="14"/>
  <c r="AL35" i="14"/>
  <c r="AJ35" i="14"/>
  <c r="AG35" i="14"/>
  <c r="AD35" i="14"/>
  <c r="AA35" i="14"/>
  <c r="X35" i="14"/>
  <c r="U35" i="14"/>
  <c r="S35" i="14"/>
  <c r="Q35" i="14"/>
  <c r="M35" i="14"/>
  <c r="L35" i="14" s="1"/>
  <c r="K35" i="14"/>
  <c r="I35" i="14"/>
  <c r="AM34" i="14"/>
  <c r="AL34" i="14"/>
  <c r="AJ34" i="14"/>
  <c r="AG34" i="14"/>
  <c r="AD34" i="14"/>
  <c r="AA34" i="14"/>
  <c r="X34" i="14"/>
  <c r="U34" i="14"/>
  <c r="S34" i="14"/>
  <c r="Q34" i="14"/>
  <c r="AM33" i="14"/>
  <c r="AL33" i="14"/>
  <c r="AJ33" i="14"/>
  <c r="AG33" i="14"/>
  <c r="AD33" i="14"/>
  <c r="AA33" i="14"/>
  <c r="X33" i="14"/>
  <c r="U33" i="14"/>
  <c r="S33" i="14"/>
  <c r="Q33" i="14"/>
  <c r="AM32" i="14"/>
  <c r="AL32" i="14"/>
  <c r="AJ32" i="14"/>
  <c r="AG32" i="14"/>
  <c r="AD32" i="14"/>
  <c r="AA32" i="14"/>
  <c r="X32" i="14"/>
  <c r="U32" i="14"/>
  <c r="S32" i="14"/>
  <c r="Q32" i="14"/>
  <c r="AM31" i="14"/>
  <c r="AL31" i="14"/>
  <c r="AJ31" i="14"/>
  <c r="AG31" i="14"/>
  <c r="AD31" i="14"/>
  <c r="AA31" i="14"/>
  <c r="X31" i="14"/>
  <c r="U31" i="14"/>
  <c r="S31" i="14"/>
  <c r="Q31" i="14"/>
  <c r="AO30" i="14"/>
  <c r="AS30" i="14" s="1"/>
  <c r="AU30" i="14" s="1"/>
  <c r="AY30" i="14" s="1"/>
  <c r="AN30" i="14"/>
  <c r="AR30" i="14" s="1"/>
  <c r="AT30" i="14" s="1"/>
  <c r="AW30" i="14" s="1"/>
  <c r="AV30" i="14" s="1"/>
  <c r="AM30" i="14"/>
  <c r="AL30" i="14"/>
  <c r="AJ30" i="14"/>
  <c r="AG30" i="14"/>
  <c r="AD30" i="14"/>
  <c r="AA30" i="14"/>
  <c r="X30" i="14"/>
  <c r="U30" i="14"/>
  <c r="S30" i="14"/>
  <c r="Q30" i="14"/>
  <c r="M30" i="14"/>
  <c r="L30" i="14" s="1"/>
  <c r="K30" i="14"/>
  <c r="I30" i="14"/>
  <c r="AM29" i="14"/>
  <c r="AL29" i="14"/>
  <c r="AJ29" i="14"/>
  <c r="AG29" i="14"/>
  <c r="AD29" i="14"/>
  <c r="AA29" i="14"/>
  <c r="X29" i="14"/>
  <c r="U29" i="14"/>
  <c r="S29" i="14"/>
  <c r="Q29" i="14"/>
  <c r="AM28" i="14"/>
  <c r="AL28" i="14"/>
  <c r="AJ28" i="14"/>
  <c r="AG28" i="14"/>
  <c r="AD28" i="14"/>
  <c r="AA28" i="14"/>
  <c r="X28" i="14"/>
  <c r="U28" i="14"/>
  <c r="S28" i="14"/>
  <c r="Q28" i="14"/>
  <c r="AM27" i="14"/>
  <c r="AO25" i="14" s="1"/>
  <c r="AS25" i="14" s="1"/>
  <c r="AU25" i="14" s="1"/>
  <c r="AY25" i="14" s="1"/>
  <c r="AL27" i="14"/>
  <c r="AJ27" i="14"/>
  <c r="AG27" i="14"/>
  <c r="AD27" i="14"/>
  <c r="AA27" i="14"/>
  <c r="X27" i="14"/>
  <c r="U27" i="14"/>
  <c r="S27" i="14"/>
  <c r="Q27" i="14"/>
  <c r="AM26" i="14"/>
  <c r="AL26" i="14"/>
  <c r="AJ26" i="14"/>
  <c r="AG26" i="14"/>
  <c r="AD26" i="14"/>
  <c r="AA26" i="14"/>
  <c r="X26" i="14"/>
  <c r="U26" i="14"/>
  <c r="S26" i="14"/>
  <c r="Q26" i="14"/>
  <c r="AN25" i="14"/>
  <c r="AR25" i="14" s="1"/>
  <c r="AT25" i="14" s="1"/>
  <c r="AW25" i="14" s="1"/>
  <c r="AV25" i="14" s="1"/>
  <c r="AM25" i="14"/>
  <c r="AL25" i="14"/>
  <c r="AJ25" i="14"/>
  <c r="AG25" i="14"/>
  <c r="AD25" i="14"/>
  <c r="AA25" i="14"/>
  <c r="X25" i="14"/>
  <c r="U25" i="14"/>
  <c r="S25" i="14"/>
  <c r="Q25" i="14"/>
  <c r="M25" i="14"/>
  <c r="L25" i="14"/>
  <c r="K25" i="14"/>
  <c r="I25" i="14"/>
  <c r="AM24" i="14"/>
  <c r="AL24" i="14"/>
  <c r="AJ24" i="14"/>
  <c r="AG24" i="14"/>
  <c r="AD24" i="14"/>
  <c r="AA24" i="14"/>
  <c r="X24" i="14"/>
  <c r="U24" i="14"/>
  <c r="S24" i="14"/>
  <c r="Q24" i="14"/>
  <c r="AM23" i="14"/>
  <c r="AL23" i="14"/>
  <c r="AJ23" i="14"/>
  <c r="AG23" i="14"/>
  <c r="AD23" i="14"/>
  <c r="AA23" i="14"/>
  <c r="X23" i="14"/>
  <c r="U23" i="14"/>
  <c r="S23" i="14"/>
  <c r="Q23" i="14"/>
  <c r="AM22" i="14"/>
  <c r="AL22" i="14"/>
  <c r="AN20" i="14" s="1"/>
  <c r="AR20" i="14" s="1"/>
  <c r="AT20" i="14" s="1"/>
  <c r="AW20" i="14" s="1"/>
  <c r="AV20" i="14" s="1"/>
  <c r="AJ22" i="14"/>
  <c r="AG22" i="14"/>
  <c r="AD22" i="14"/>
  <c r="AA22" i="14"/>
  <c r="X22" i="14"/>
  <c r="U22" i="14"/>
  <c r="S22" i="14"/>
  <c r="Q22" i="14"/>
  <c r="AM21" i="14"/>
  <c r="AL21" i="14"/>
  <c r="AJ21" i="14"/>
  <c r="AG21" i="14"/>
  <c r="AD21" i="14"/>
  <c r="AA21" i="14"/>
  <c r="X21" i="14"/>
  <c r="U21" i="14"/>
  <c r="S21" i="14"/>
  <c r="Q21" i="14"/>
  <c r="AO20" i="14"/>
  <c r="AS20" i="14" s="1"/>
  <c r="AU20" i="14" s="1"/>
  <c r="AY20" i="14" s="1"/>
  <c r="AM20" i="14"/>
  <c r="AL20" i="14"/>
  <c r="AJ20" i="14"/>
  <c r="AG20" i="14"/>
  <c r="AD20" i="14"/>
  <c r="AA20" i="14"/>
  <c r="X20" i="14"/>
  <c r="U20" i="14"/>
  <c r="S20" i="14"/>
  <c r="Q20" i="14"/>
  <c r="M20" i="14"/>
  <c r="L20" i="14" s="1"/>
  <c r="K20" i="14"/>
  <c r="I20" i="14"/>
  <c r="AM19" i="14"/>
  <c r="AL19" i="14"/>
  <c r="AJ19" i="14"/>
  <c r="AG19" i="14"/>
  <c r="AD19" i="14"/>
  <c r="AA19" i="14"/>
  <c r="X19" i="14"/>
  <c r="U19" i="14"/>
  <c r="S19" i="14"/>
  <c r="Q19" i="14"/>
  <c r="AM18" i="14"/>
  <c r="AL18" i="14"/>
  <c r="AJ18" i="14"/>
  <c r="AG18" i="14"/>
  <c r="AD18" i="14"/>
  <c r="AA18" i="14"/>
  <c r="X18" i="14"/>
  <c r="U18" i="14"/>
  <c r="S18" i="14"/>
  <c r="Q18" i="14"/>
  <c r="AM17" i="14"/>
  <c r="AO15" i="14" s="1"/>
  <c r="AS15" i="14" s="1"/>
  <c r="AU15" i="14" s="1"/>
  <c r="AY15" i="14" s="1"/>
  <c r="AL17" i="14"/>
  <c r="AN15" i="14" s="1"/>
  <c r="AR15" i="14" s="1"/>
  <c r="AT15" i="14" s="1"/>
  <c r="AW15" i="14" s="1"/>
  <c r="AV15" i="14" s="1"/>
  <c r="AJ17" i="14"/>
  <c r="AG17" i="14"/>
  <c r="AD17" i="14"/>
  <c r="AA17" i="14"/>
  <c r="X17" i="14"/>
  <c r="U17" i="14"/>
  <c r="S17" i="14"/>
  <c r="Q17" i="14"/>
  <c r="AM16" i="14"/>
  <c r="AL16" i="14"/>
  <c r="AJ16" i="14"/>
  <c r="AG16" i="14"/>
  <c r="AD16" i="14"/>
  <c r="AA16" i="14"/>
  <c r="X16" i="14"/>
  <c r="U16" i="14"/>
  <c r="S16" i="14"/>
  <c r="Q16" i="14"/>
  <c r="AM15" i="14"/>
  <c r="AL15" i="14"/>
  <c r="AJ15" i="14"/>
  <c r="AG15" i="14"/>
  <c r="AD15" i="14"/>
  <c r="AA15" i="14"/>
  <c r="X15" i="14"/>
  <c r="U15" i="14"/>
  <c r="S15" i="14"/>
  <c r="Q15" i="14"/>
  <c r="M15" i="14"/>
  <c r="L15" i="14"/>
  <c r="K15" i="14"/>
  <c r="I15" i="14"/>
  <c r="AM14" i="14"/>
  <c r="AL14" i="14"/>
  <c r="AJ14" i="14"/>
  <c r="AG14" i="14"/>
  <c r="AD14" i="14"/>
  <c r="AA14" i="14"/>
  <c r="X14" i="14"/>
  <c r="U14" i="14"/>
  <c r="S14" i="14"/>
  <c r="Q14" i="14"/>
  <c r="AM13" i="14"/>
  <c r="AL13" i="14"/>
  <c r="AJ13" i="14"/>
  <c r="AG13" i="14"/>
  <c r="AD13" i="14"/>
  <c r="AA13" i="14"/>
  <c r="X13" i="14"/>
  <c r="U13" i="14"/>
  <c r="S13" i="14"/>
  <c r="Q13" i="14"/>
  <c r="AM12" i="14"/>
  <c r="AL12" i="14"/>
  <c r="AJ12" i="14"/>
  <c r="AG12" i="14"/>
  <c r="AD12" i="14"/>
  <c r="AA12" i="14"/>
  <c r="X12" i="14"/>
  <c r="U12" i="14"/>
  <c r="S12" i="14"/>
  <c r="Q12" i="14"/>
  <c r="AM11" i="14"/>
  <c r="AL11" i="14"/>
  <c r="AJ11" i="14"/>
  <c r="AG11" i="14"/>
  <c r="AD11" i="14"/>
  <c r="AA11" i="14"/>
  <c r="X11" i="14"/>
  <c r="U11" i="14"/>
  <c r="S11" i="14"/>
  <c r="Q11" i="14"/>
  <c r="AO10" i="14"/>
  <c r="AS10" i="14" s="1"/>
  <c r="AU10" i="14" s="1"/>
  <c r="AY10" i="14" s="1"/>
  <c r="AN10" i="14"/>
  <c r="AR10" i="14" s="1"/>
  <c r="AT10" i="14" s="1"/>
  <c r="AW10" i="14" s="1"/>
  <c r="AV10" i="14" s="1"/>
  <c r="AM10" i="14"/>
  <c r="AL10" i="14"/>
  <c r="AJ10" i="14"/>
  <c r="AG10" i="14"/>
  <c r="AD10" i="14"/>
  <c r="AA10" i="14"/>
  <c r="X10" i="14"/>
  <c r="U10" i="14"/>
  <c r="S10" i="14"/>
  <c r="Q10" i="14"/>
  <c r="M10" i="14"/>
  <c r="L10" i="14" s="1"/>
  <c r="K10" i="14"/>
  <c r="I10" i="14"/>
  <c r="AM9" i="14"/>
  <c r="AJ9" i="14"/>
  <c r="AG9" i="14"/>
  <c r="AD9" i="14"/>
  <c r="AA9" i="14"/>
  <c r="X9" i="14"/>
  <c r="U9" i="14"/>
  <c r="S9" i="14"/>
  <c r="Q9" i="14"/>
  <c r="AL9" i="14" s="1"/>
  <c r="AO8" i="14"/>
  <c r="AS8" i="14" s="1"/>
  <c r="AU8" i="14" s="1"/>
  <c r="AY8" i="14" s="1"/>
  <c r="AM8" i="14"/>
  <c r="AJ8" i="14"/>
  <c r="AG8" i="14"/>
  <c r="AD8" i="14"/>
  <c r="AA8" i="14"/>
  <c r="X8" i="14"/>
  <c r="U8" i="14"/>
  <c r="S8" i="14"/>
  <c r="Q8" i="14"/>
  <c r="AL8" i="14" s="1"/>
  <c r="AN8" i="14" s="1"/>
  <c r="AR8" i="14" s="1"/>
  <c r="AT8" i="14" s="1"/>
  <c r="AW8" i="14" s="1"/>
  <c r="AV8" i="14" s="1"/>
  <c r="M8" i="14"/>
  <c r="L8" i="14" s="1"/>
  <c r="K8" i="14"/>
  <c r="I8" i="14"/>
  <c r="AM7" i="14"/>
  <c r="AL7" i="14"/>
  <c r="AJ7" i="14"/>
  <c r="AG7" i="14"/>
  <c r="AD7" i="14"/>
  <c r="AA7" i="14"/>
  <c r="X7" i="14"/>
  <c r="U7" i="14"/>
  <c r="S7" i="14"/>
  <c r="Q7" i="14"/>
  <c r="AM6" i="14"/>
  <c r="AL6" i="14"/>
  <c r="AJ6" i="14"/>
  <c r="AG6" i="14"/>
  <c r="AD6" i="14"/>
  <c r="AA6" i="14"/>
  <c r="X6" i="14"/>
  <c r="U6" i="14"/>
  <c r="S6" i="14"/>
  <c r="Q6" i="14"/>
  <c r="AM5" i="14"/>
  <c r="AL5" i="14"/>
  <c r="AJ5" i="14"/>
  <c r="AG5" i="14"/>
  <c r="AD5" i="14"/>
  <c r="AA5" i="14"/>
  <c r="X5" i="14"/>
  <c r="U5" i="14"/>
  <c r="S5" i="14"/>
  <c r="Q5" i="14"/>
  <c r="AM4" i="14"/>
  <c r="AJ4" i="14"/>
  <c r="AL4" i="14" s="1"/>
  <c r="AG4" i="14"/>
  <c r="AD4" i="14"/>
  <c r="AA4" i="14"/>
  <c r="X4" i="14"/>
  <c r="U4" i="14"/>
  <c r="S4" i="14"/>
  <c r="Q4" i="14"/>
  <c r="AM3" i="14"/>
  <c r="AO3" i="14" s="1"/>
  <c r="AS3" i="14" s="1"/>
  <c r="AU3" i="14" s="1"/>
  <c r="AY3" i="14" s="1"/>
  <c r="AJ3" i="14"/>
  <c r="AG3" i="14"/>
  <c r="AD3" i="14"/>
  <c r="AA3" i="14"/>
  <c r="X3" i="14"/>
  <c r="U3" i="14"/>
  <c r="S3" i="14"/>
  <c r="Q3" i="14"/>
  <c r="AL3" i="14" s="1"/>
  <c r="K3" i="14"/>
  <c r="I3" i="14"/>
  <c r="AX25" i="14" l="1"/>
  <c r="AZ25" i="14"/>
  <c r="BA25" i="14" s="1"/>
  <c r="AZ40" i="14"/>
  <c r="BA40" i="14" s="1"/>
  <c r="AX40" i="14"/>
  <c r="AX3" i="14"/>
  <c r="AX35" i="14"/>
  <c r="AZ35" i="14"/>
  <c r="BA35" i="14" s="1"/>
  <c r="AN3" i="14"/>
  <c r="AR3" i="14" s="1"/>
  <c r="AT3" i="14" s="1"/>
  <c r="AW3" i="14" s="1"/>
  <c r="AZ8" i="14"/>
  <c r="BA8" i="14" s="1"/>
  <c r="BB8" i="14" s="1"/>
  <c r="AX8" i="14"/>
  <c r="AZ10" i="14"/>
  <c r="BA10" i="14" s="1"/>
  <c r="AX10" i="14"/>
  <c r="AZ20" i="14"/>
  <c r="BA20" i="14" s="1"/>
  <c r="AX20" i="14"/>
  <c r="AX15" i="14"/>
  <c r="AZ15" i="14"/>
  <c r="BA15" i="14" s="1"/>
  <c r="AZ30" i="14"/>
  <c r="BA30" i="14" s="1"/>
  <c r="AX30" i="14"/>
  <c r="M3" i="14"/>
  <c r="L3" i="14" s="1"/>
  <c r="AV3" i="14" l="1"/>
  <c r="AZ3" i="14"/>
  <c r="BA3" i="14" s="1"/>
  <c r="BB3" i="14" s="1"/>
  <c r="I43" i="12" l="1"/>
  <c r="I38" i="12"/>
  <c r="I33" i="12"/>
  <c r="I28" i="12"/>
  <c r="I23" i="12"/>
  <c r="I18" i="12"/>
  <c r="I13" i="12"/>
  <c r="I8" i="12"/>
  <c r="I3" i="12"/>
  <c r="K43" i="12"/>
  <c r="K38" i="12"/>
  <c r="K33" i="12"/>
  <c r="K28" i="12"/>
  <c r="K23" i="12"/>
  <c r="K18" i="12"/>
  <c r="K13" i="12"/>
  <c r="K8" i="12"/>
  <c r="K3" i="12"/>
  <c r="X3" i="12" l="1"/>
  <c r="X47" i="12"/>
  <c r="X46" i="12"/>
  <c r="X45" i="12"/>
  <c r="X44" i="12"/>
  <c r="X43" i="12"/>
  <c r="X42" i="12"/>
  <c r="X41" i="12"/>
  <c r="X40" i="12"/>
  <c r="X39" i="12"/>
  <c r="X38" i="12"/>
  <c r="X37" i="12"/>
  <c r="X36" i="12"/>
  <c r="X35" i="12"/>
  <c r="X34" i="12"/>
  <c r="X33" i="12"/>
  <c r="X32" i="12"/>
  <c r="X31" i="12"/>
  <c r="X30" i="12"/>
  <c r="X29" i="12"/>
  <c r="X28" i="12"/>
  <c r="X27" i="12"/>
  <c r="X26" i="12"/>
  <c r="X25" i="12"/>
  <c r="X24" i="12"/>
  <c r="X23" i="12"/>
  <c r="X22" i="12"/>
  <c r="X21" i="12"/>
  <c r="X20" i="12"/>
  <c r="X19" i="12"/>
  <c r="X18" i="12"/>
  <c r="X17" i="12"/>
  <c r="X16" i="12"/>
  <c r="X15" i="12"/>
  <c r="X14" i="12"/>
  <c r="X13" i="12"/>
  <c r="X12" i="12"/>
  <c r="X11" i="12"/>
  <c r="X10" i="12"/>
  <c r="X9" i="12"/>
  <c r="X8" i="12"/>
  <c r="X7" i="12"/>
  <c r="X6" i="12"/>
  <c r="X5" i="12"/>
  <c r="X4" i="12"/>
  <c r="AM5" i="12" l="1"/>
  <c r="AM6" i="12"/>
  <c r="AM7" i="12"/>
  <c r="AM9" i="12"/>
  <c r="AM10" i="12"/>
  <c r="AM11" i="12"/>
  <c r="AM12" i="12"/>
  <c r="AM13" i="12"/>
  <c r="AM14" i="12"/>
  <c r="AM15" i="12"/>
  <c r="AM16" i="12"/>
  <c r="AM17" i="12"/>
  <c r="AM18" i="12"/>
  <c r="AM19" i="12"/>
  <c r="AM20" i="12"/>
  <c r="AM21" i="12"/>
  <c r="AM22" i="12"/>
  <c r="AM23" i="12"/>
  <c r="AM24" i="12"/>
  <c r="AM25" i="12"/>
  <c r="AM26" i="12"/>
  <c r="AM27" i="12"/>
  <c r="AM28" i="12"/>
  <c r="AM29" i="12"/>
  <c r="AM30" i="12"/>
  <c r="AM31" i="12"/>
  <c r="AM32" i="12"/>
  <c r="AM33" i="12"/>
  <c r="AM34" i="12"/>
  <c r="AM35" i="12"/>
  <c r="AM36" i="12"/>
  <c r="AM37" i="12"/>
  <c r="AM38" i="12"/>
  <c r="AM39" i="12"/>
  <c r="AM40" i="12"/>
  <c r="AM41" i="12"/>
  <c r="AM42" i="12"/>
  <c r="AM43" i="12"/>
  <c r="AM44" i="12"/>
  <c r="AM45" i="12"/>
  <c r="AM46" i="12"/>
  <c r="AM47" i="12"/>
  <c r="AM3" i="12"/>
  <c r="AL5" i="12"/>
  <c r="AL6" i="12"/>
  <c r="AL7" i="12"/>
  <c r="AL8" i="12"/>
  <c r="AL9" i="12"/>
  <c r="AL10" i="12"/>
  <c r="AL11" i="12"/>
  <c r="AL12"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39" i="12"/>
  <c r="AL40" i="12"/>
  <c r="AL41" i="12"/>
  <c r="AL42" i="12"/>
  <c r="AL43" i="12"/>
  <c r="AL44" i="12"/>
  <c r="AL45" i="12"/>
  <c r="AL46" i="12"/>
  <c r="AL47" i="12"/>
  <c r="AG47" i="12"/>
  <c r="AG46" i="12"/>
  <c r="AG45" i="12"/>
  <c r="AG44" i="12"/>
  <c r="AG43" i="12"/>
  <c r="AG42" i="12"/>
  <c r="AG41" i="12"/>
  <c r="AG40" i="12"/>
  <c r="AG39" i="12"/>
  <c r="AG38" i="12"/>
  <c r="AG37" i="12"/>
  <c r="AG36" i="12"/>
  <c r="AG35" i="12"/>
  <c r="AG34" i="12"/>
  <c r="AG33" i="12"/>
  <c r="AG32" i="12"/>
  <c r="AG31" i="12"/>
  <c r="AG30" i="12"/>
  <c r="AG29" i="12"/>
  <c r="AG28" i="12"/>
  <c r="AG27" i="12"/>
  <c r="AG26" i="12"/>
  <c r="AG25" i="12"/>
  <c r="AG24" i="12"/>
  <c r="AG23" i="12"/>
  <c r="AG22" i="12"/>
  <c r="AG21" i="12"/>
  <c r="AG20" i="12"/>
  <c r="AG19" i="12"/>
  <c r="AG18" i="12"/>
  <c r="AG17" i="12"/>
  <c r="AG16" i="12"/>
  <c r="AG15" i="12"/>
  <c r="AG14" i="12"/>
  <c r="AG13" i="12"/>
  <c r="AG12" i="12"/>
  <c r="AG11" i="12"/>
  <c r="AG10" i="12"/>
  <c r="AG9" i="12"/>
  <c r="AG8" i="12"/>
  <c r="AG7" i="12"/>
  <c r="AG6" i="12"/>
  <c r="AG5" i="12"/>
  <c r="AG4" i="12"/>
  <c r="AJ47" i="12"/>
  <c r="AJ46" i="12"/>
  <c r="AJ45" i="12"/>
  <c r="AJ44" i="12"/>
  <c r="AJ43" i="12"/>
  <c r="AJ42" i="12"/>
  <c r="AJ41" i="12"/>
  <c r="AJ40" i="12"/>
  <c r="AJ39" i="12"/>
  <c r="AJ38" i="12"/>
  <c r="AJ37" i="12"/>
  <c r="AJ36" i="12"/>
  <c r="AJ35" i="12"/>
  <c r="AJ34" i="12"/>
  <c r="AJ33" i="12"/>
  <c r="AJ32" i="12"/>
  <c r="AJ31" i="12"/>
  <c r="AJ30" i="12"/>
  <c r="AJ29" i="12"/>
  <c r="AJ28" i="12"/>
  <c r="AJ27" i="12"/>
  <c r="AJ26" i="12"/>
  <c r="AJ25" i="12"/>
  <c r="AJ24" i="12"/>
  <c r="AJ23" i="12"/>
  <c r="AJ22" i="12"/>
  <c r="AJ21" i="12"/>
  <c r="AJ20" i="12"/>
  <c r="AJ19" i="12"/>
  <c r="AJ18" i="12"/>
  <c r="AJ17" i="12"/>
  <c r="AJ16" i="12"/>
  <c r="AJ15" i="12"/>
  <c r="AJ14" i="12"/>
  <c r="AJ13" i="12"/>
  <c r="AJ12" i="12"/>
  <c r="AJ11" i="12"/>
  <c r="AJ10" i="12"/>
  <c r="AJ9" i="12"/>
  <c r="AJ8" i="12"/>
  <c r="AJ7" i="12"/>
  <c r="AJ6" i="12"/>
  <c r="AJ5" i="12"/>
  <c r="AJ4" i="12"/>
  <c r="AO13" i="12" l="1"/>
  <c r="AS13" i="12" s="1"/>
  <c r="AU13" i="12" s="1"/>
  <c r="AY13" i="12" s="1"/>
  <c r="AN38" i="12"/>
  <c r="AR38" i="12" s="1"/>
  <c r="AT38" i="12" s="1"/>
  <c r="AW38" i="12" s="1"/>
  <c r="AV38" i="12" s="1"/>
  <c r="AO43" i="12"/>
  <c r="AS43" i="12" s="1"/>
  <c r="AU43" i="12" s="1"/>
  <c r="AY43" i="12" s="1"/>
  <c r="AX43" i="12" s="1"/>
  <c r="AO38" i="12"/>
  <c r="AS38" i="12" s="1"/>
  <c r="AU38" i="12" s="1"/>
  <c r="AY38" i="12" s="1"/>
  <c r="AX38" i="12" s="1"/>
  <c r="AN33" i="12"/>
  <c r="AR33" i="12" s="1"/>
  <c r="AT33" i="12" s="1"/>
  <c r="AW33" i="12" s="1"/>
  <c r="AV33" i="12" s="1"/>
  <c r="AO18" i="12"/>
  <c r="AS18" i="12" s="1"/>
  <c r="AU18" i="12" s="1"/>
  <c r="AY18" i="12" s="1"/>
  <c r="AX18" i="12" s="1"/>
  <c r="AN28" i="12"/>
  <c r="AR28" i="12" s="1"/>
  <c r="AT28" i="12" s="1"/>
  <c r="AW28" i="12" s="1"/>
  <c r="AV28" i="12" s="1"/>
  <c r="AO33" i="12"/>
  <c r="AS33" i="12" s="1"/>
  <c r="AU33" i="12" s="1"/>
  <c r="AY33" i="12" s="1"/>
  <c r="AX33" i="12" s="1"/>
  <c r="AN43" i="12"/>
  <c r="AR43" i="12" s="1"/>
  <c r="AT43" i="12" s="1"/>
  <c r="AW43" i="12" s="1"/>
  <c r="AV43" i="12" s="1"/>
  <c r="AN18" i="12"/>
  <c r="AR18" i="12" s="1"/>
  <c r="AT18" i="12" s="1"/>
  <c r="AW18" i="12" s="1"/>
  <c r="AV18" i="12" s="1"/>
  <c r="AO23" i="12"/>
  <c r="AS23" i="12" s="1"/>
  <c r="AU23" i="12" s="1"/>
  <c r="AY23" i="12" s="1"/>
  <c r="AX23" i="12" s="1"/>
  <c r="AN8" i="12"/>
  <c r="AR8" i="12" s="1"/>
  <c r="AT8" i="12" s="1"/>
  <c r="AW8" i="12" s="1"/>
  <c r="AN23" i="12"/>
  <c r="AR23" i="12" s="1"/>
  <c r="AT23" i="12" s="1"/>
  <c r="AW23" i="12" s="1"/>
  <c r="AV23" i="12" s="1"/>
  <c r="AO28" i="12"/>
  <c r="AS28" i="12" s="1"/>
  <c r="AU28" i="12" s="1"/>
  <c r="AY28" i="12" s="1"/>
  <c r="AX28" i="12" s="1"/>
  <c r="AJ3" i="12"/>
  <c r="U4" i="12"/>
  <c r="U5" i="12"/>
  <c r="U6" i="12"/>
  <c r="U7" i="12"/>
  <c r="U8" i="12"/>
  <c r="U9" i="12"/>
  <c r="U10" i="12"/>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U44" i="12"/>
  <c r="U45" i="12"/>
  <c r="U46" i="12"/>
  <c r="U47" i="12"/>
  <c r="U3" i="12"/>
  <c r="S4" i="12"/>
  <c r="S5" i="12"/>
  <c r="S6"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3" i="12"/>
  <c r="Q4"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3" i="12"/>
  <c r="AG3" i="12"/>
  <c r="AD4" i="12"/>
  <c r="AD5" i="12"/>
  <c r="AD6" i="12"/>
  <c r="AD7" i="12"/>
  <c r="AD8" i="12"/>
  <c r="AD9" i="12"/>
  <c r="AD10" i="12"/>
  <c r="AD11" i="12"/>
  <c r="AD12" i="12"/>
  <c r="AD13" i="12"/>
  <c r="AD14" i="12"/>
  <c r="AD15" i="12"/>
  <c r="AD16" i="12"/>
  <c r="AD17" i="12"/>
  <c r="AD18" i="12"/>
  <c r="AD19" i="12"/>
  <c r="AD20" i="12"/>
  <c r="AD21" i="12"/>
  <c r="AD22" i="12"/>
  <c r="AD23" i="12"/>
  <c r="AD24" i="12"/>
  <c r="AD25" i="12"/>
  <c r="AD26" i="12"/>
  <c r="AD27" i="12"/>
  <c r="AD28" i="12"/>
  <c r="AD29" i="12"/>
  <c r="AD30" i="12"/>
  <c r="AD31" i="12"/>
  <c r="AD32" i="12"/>
  <c r="AD33" i="12"/>
  <c r="AD34" i="12"/>
  <c r="AD35" i="12"/>
  <c r="AD36" i="12"/>
  <c r="AD37" i="12"/>
  <c r="AD38" i="12"/>
  <c r="AD39" i="12"/>
  <c r="AD40" i="12"/>
  <c r="AD41" i="12"/>
  <c r="AD42" i="12"/>
  <c r="AD43" i="12"/>
  <c r="AD44" i="12"/>
  <c r="AD45" i="12"/>
  <c r="AD46" i="12"/>
  <c r="AD47" i="12"/>
  <c r="AD3" i="12"/>
  <c r="AA4" i="12"/>
  <c r="AA5" i="12"/>
  <c r="AA6" i="12"/>
  <c r="AA7" i="12"/>
  <c r="AA8" i="12"/>
  <c r="AA9" i="12"/>
  <c r="AA10" i="12"/>
  <c r="AA11" i="12"/>
  <c r="AA12" i="12"/>
  <c r="AA13" i="12"/>
  <c r="AA14" i="12"/>
  <c r="AA15" i="12"/>
  <c r="AA16" i="12"/>
  <c r="AA17" i="12"/>
  <c r="AA18" i="12"/>
  <c r="AA19" i="12"/>
  <c r="AA20" i="12"/>
  <c r="AA21" i="12"/>
  <c r="AA22" i="12"/>
  <c r="AA23" i="12"/>
  <c r="AA24" i="12"/>
  <c r="AA25" i="12"/>
  <c r="AA26" i="12"/>
  <c r="AA27" i="12"/>
  <c r="AA28" i="12"/>
  <c r="AA29" i="12"/>
  <c r="AA30" i="12"/>
  <c r="AA31" i="12"/>
  <c r="AA32" i="12"/>
  <c r="AA33" i="12"/>
  <c r="AA34" i="12"/>
  <c r="AA35" i="12"/>
  <c r="AA36" i="12"/>
  <c r="AA37" i="12"/>
  <c r="AA38" i="12"/>
  <c r="AA39" i="12"/>
  <c r="AA40" i="12"/>
  <c r="AA41" i="12"/>
  <c r="AA42" i="12"/>
  <c r="AA43" i="12"/>
  <c r="AA44" i="12"/>
  <c r="AA45" i="12"/>
  <c r="AA46" i="12"/>
  <c r="AA47" i="12"/>
  <c r="AA3" i="12"/>
  <c r="AL14" i="12" l="1"/>
  <c r="AL13" i="12"/>
  <c r="AM8" i="12"/>
  <c r="AO8" i="12" s="1"/>
  <c r="AS8" i="12" s="1"/>
  <c r="AU8" i="12" s="1"/>
  <c r="AY8" i="12" s="1"/>
  <c r="AL4" i="12"/>
  <c r="AL3" i="12"/>
  <c r="AM4" i="12"/>
  <c r="AO3" i="12" s="1"/>
  <c r="AZ18" i="12"/>
  <c r="AZ28" i="12"/>
  <c r="AZ38" i="12"/>
  <c r="AZ23" i="12"/>
  <c r="AZ33" i="12"/>
  <c r="AZ43" i="12"/>
  <c r="M3" i="12"/>
  <c r="L3" i="12" s="1"/>
  <c r="M33" i="12"/>
  <c r="L33" i="12" s="1"/>
  <c r="M38" i="12"/>
  <c r="L38" i="12" s="1"/>
  <c r="M13" i="12"/>
  <c r="L13" i="12" s="1"/>
  <c r="M18" i="12"/>
  <c r="L18" i="12" s="1"/>
  <c r="M43" i="12"/>
  <c r="L43" i="12" s="1"/>
  <c r="M23" i="12"/>
  <c r="L23" i="12" s="1"/>
  <c r="M8" i="12"/>
  <c r="L8" i="12" s="1"/>
  <c r="M28" i="12"/>
  <c r="L28" i="12" s="1"/>
  <c r="AN13" i="12" l="1"/>
  <c r="AR13" i="12" s="1"/>
  <c r="AT13" i="12" s="1"/>
  <c r="AW13" i="12" s="1"/>
  <c r="AN3" i="12"/>
  <c r="AR3" i="12" s="1"/>
  <c r="AT3" i="12" s="1"/>
  <c r="AW3" i="12" s="1"/>
  <c r="AS3" i="12"/>
  <c r="AU3" i="12" s="1"/>
  <c r="AY3" i="12" s="1"/>
  <c r="AZ8" i="12"/>
  <c r="BA8" i="12" s="1"/>
  <c r="BB8" i="12" s="1"/>
  <c r="BA18" i="12"/>
  <c r="BB18" i="12" s="1"/>
  <c r="BA38" i="12"/>
  <c r="BB38" i="12" s="1"/>
  <c r="BA43" i="12"/>
  <c r="BB43" i="12" s="1"/>
  <c r="BA28" i="12"/>
  <c r="BB28" i="12" s="1"/>
  <c r="BA23" i="12"/>
  <c r="BB23" i="12" s="1"/>
  <c r="BA33" i="12"/>
  <c r="BB33" i="12" s="1"/>
  <c r="AZ13" i="12" l="1"/>
  <c r="BA13" i="12" s="1"/>
  <c r="BB13" i="12" s="1"/>
  <c r="AZ3" i="12"/>
  <c r="BA3" i="12" s="1"/>
  <c r="BB3" i="12" s="1"/>
  <c r="K6" i="11"/>
  <c r="K5" i="11"/>
  <c r="K4" i="11"/>
  <c r="K3" i="11"/>
  <c r="K2" i="11"/>
  <c r="C16" i="11"/>
  <c r="C15" i="11"/>
  <c r="C14" i="11"/>
  <c r="G3" i="11"/>
  <c r="AX8" i="12" s="1"/>
  <c r="G4" i="11"/>
  <c r="AX13" i="12" s="1"/>
  <c r="G5" i="11"/>
  <c r="G6" i="11"/>
  <c r="G2" i="11"/>
  <c r="C10" i="11"/>
  <c r="C11" i="11"/>
  <c r="C9" i="11"/>
  <c r="C3" i="11"/>
  <c r="C4" i="11"/>
  <c r="AV3" i="12" s="1"/>
  <c r="C5" i="11"/>
  <c r="C6" i="11"/>
  <c r="C2" i="11"/>
  <c r="AV8" i="12" s="1"/>
  <c r="AX3" i="12" l="1"/>
  <c r="AV1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9FAC27AE-5A71-44CD-8FB9-A961359D6FAB}">
      <text>
        <r>
          <rPr>
            <sz val="9"/>
            <color indexed="81"/>
            <rFont val="Tahoma"/>
            <family val="2"/>
          </rPr>
          <t xml:space="preserve">LOS PROCESOS NO ESTÁN DEFINIDOS, POR TANTO SON PROCESOS IDENTIFICADOS TENTATIVAMENTE POR LA CONSULTORIA.
</t>
        </r>
      </text>
    </comment>
    <comment ref="O2" authorId="0" shapeId="0" xr:uid="{453F381A-D5DD-4F9C-A93D-F7EEC0E1D321}">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C6988493-F010-4F39-9A86-B1EB7DA9D094}">
      <text>
        <r>
          <rPr>
            <sz val="9"/>
            <color indexed="81"/>
            <rFont val="Tahoma"/>
            <family val="2"/>
          </rPr>
          <t xml:space="preserve">LOS PROCESOS NO ESTÁN DEFINIDOS, POR TANTO SON PROCESOS IDENTIFICADOS TENTATIVAMENTE POR LA CONSULTORIA.
</t>
        </r>
      </text>
    </comment>
    <comment ref="O2" authorId="0" shapeId="0" xr:uid="{889DA94E-380E-4C2C-83B3-4D9B47C473A1}">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0910D40E-9B5F-4994-9BD7-FEDA441FC70C}">
      <text>
        <r>
          <rPr>
            <sz val="9"/>
            <color indexed="81"/>
            <rFont val="Tahoma"/>
            <family val="2"/>
          </rPr>
          <t xml:space="preserve">LOS PROCESOS NO ESTÁN DEFINIDOS, POR TANTO SON PROCESOS IDENTIFICADOS TENTATIVAMENTE POR LA CONSULTORIA.
</t>
        </r>
      </text>
    </comment>
    <comment ref="O2" authorId="0" shapeId="0" xr:uid="{5658AC42-0E11-44CD-924F-8E0CB322008B}">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76F8765E-9C9D-498A-8D08-E86316B95400}">
      <text>
        <r>
          <rPr>
            <sz val="9"/>
            <color indexed="81"/>
            <rFont val="Tahoma"/>
            <family val="2"/>
          </rPr>
          <t xml:space="preserve">LOS PROCESOS NO ESTÁN DEFINIDOS, POR TANTO SON PROCESOS IDENTIFICADOS TENTATIVAMENTE POR LA CONSULTORIA.
</t>
        </r>
      </text>
    </comment>
    <comment ref="O2" authorId="0" shapeId="0" xr:uid="{B071DA2B-06A5-43DB-BA63-948FDB5BA164}">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18E67BCF-54D2-4172-BC2B-ABA2173B031C}">
      <text>
        <r>
          <rPr>
            <sz val="9"/>
            <color indexed="81"/>
            <rFont val="Tahoma"/>
            <family val="2"/>
          </rPr>
          <t xml:space="preserve">LOS PROCESOS NO ESTÁN DEFINIDOS, POR TANTO SON PROCESOS IDENTIFICADOS TENTATIVAMENTE POR LA CONSULTORIA.
</t>
        </r>
      </text>
    </comment>
    <comment ref="O2" authorId="0" shapeId="0" xr:uid="{87B5B4F2-0ED2-49EF-B26A-92D7C5F6C599}">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B6D8D48F-9047-418E-A2FA-AE035CCD199D}">
      <text>
        <r>
          <rPr>
            <sz val="9"/>
            <color indexed="81"/>
            <rFont val="Tahoma"/>
            <family val="2"/>
          </rPr>
          <t xml:space="preserve">LOS PROCESOS NO ESTÁN DEFINIDOS, POR TANTO SON PROCESOS IDENTIFICADOS TENTATIVAMENTE POR LA CONSULTORIA.
</t>
        </r>
      </text>
    </comment>
    <comment ref="O2" authorId="0" shapeId="0" xr:uid="{2CE6D6B8-22EE-4E36-BE94-2C821D8645B5}">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006EFC9B-C2EA-436B-A619-A12E95C87B3E}">
      <text>
        <r>
          <rPr>
            <sz val="9"/>
            <color indexed="81"/>
            <rFont val="Tahoma"/>
            <family val="2"/>
          </rPr>
          <t xml:space="preserve">LOS PROCESOS NO ESTÁN DEFINIDOS, POR TANTO SON PROCESOS IDENTIFICADOS TENTATIVAMENTE POR LA CONSULTORIA.
</t>
        </r>
      </text>
    </comment>
    <comment ref="O2" authorId="0" shapeId="0" xr:uid="{A18C826B-5CD0-417D-906E-E49E526FF47B}">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00000000-0006-0000-0000-000001000000}">
      <text>
        <r>
          <rPr>
            <sz val="9"/>
            <color indexed="81"/>
            <rFont val="Tahoma"/>
            <family val="2"/>
          </rPr>
          <t xml:space="preserve">LOS PROCESOS NO ESTÁN DEFINIDOS, POR TANTO SON PROCESOS IDENTIFICADOS TENTATIVAMENTE POR LA CONSULTORIA.
</t>
        </r>
      </text>
    </comment>
    <comment ref="O2" authorId="0" shapeId="0" xr:uid="{00000000-0006-0000-0000-000002000000}">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637D0FB7-29C1-41E8-9F49-F2987B39DFBB}">
      <text>
        <r>
          <rPr>
            <sz val="9"/>
            <color indexed="81"/>
            <rFont val="Tahoma"/>
            <family val="2"/>
          </rPr>
          <t xml:space="preserve">LOS PROCESOS NO ESTÁN DEFINIDOS, POR TANTO SON PROCESOS IDENTIFICADOS TENTATIVAMENTE POR LA CONSULTORIA.
</t>
        </r>
      </text>
    </comment>
    <comment ref="O2" authorId="0" shapeId="0" xr:uid="{D9FA5CAA-BAF9-4AC2-A452-4867544C70A9}">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3C4F813D-77B3-4B95-917F-87366250F034}">
      <text>
        <r>
          <rPr>
            <sz val="9"/>
            <color indexed="81"/>
            <rFont val="Tahoma"/>
            <family val="2"/>
          </rPr>
          <t xml:space="preserve">LOS PROCESOS NO ESTÁN DEFINIDOS, POR TANTO SON PROCESOS IDENTIFICADOS TENTATIVAMENTE POR LA CONSULTORIA.
</t>
        </r>
      </text>
    </comment>
    <comment ref="O2" authorId="0" shapeId="0" xr:uid="{44C0D0CC-E457-4098-AC9C-3E3550CF1632}">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481339D1-3742-4F25-8F0C-A776D544BA96}">
      <text>
        <r>
          <rPr>
            <sz val="9"/>
            <color indexed="81"/>
            <rFont val="Tahoma"/>
            <family val="2"/>
          </rPr>
          <t xml:space="preserve">LOS PROCESOS NO ESTÁN DEFINIDOS, POR TANTO SON PROCESOS IDENTIFICADOS TENTATIVAMENTE POR LA CONSULTORIA.
</t>
        </r>
      </text>
    </comment>
    <comment ref="O2" authorId="0" shapeId="0" xr:uid="{AE7AEEF4-E464-40FE-96F8-21FCDD052988}">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B96A8441-E01B-49CB-A666-625F9B61DD1B}">
      <text>
        <r>
          <rPr>
            <sz val="9"/>
            <color indexed="81"/>
            <rFont val="Tahoma"/>
            <family val="2"/>
          </rPr>
          <t xml:space="preserve">LOS PROCESOS NO ESTÁN DEFINIDOS, POR TANTO SON PROCESOS IDENTIFICADOS TENTATIVAMENTE POR LA CONSULTORIA.
</t>
        </r>
      </text>
    </comment>
    <comment ref="O2" authorId="0" shapeId="0" xr:uid="{BBD23AEE-A396-4254-B4DB-17D45B6DADED}">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A11637AA-40A8-4A5E-84FC-A706B9040713}">
      <text>
        <r>
          <rPr>
            <sz val="9"/>
            <color indexed="81"/>
            <rFont val="Tahoma"/>
            <family val="2"/>
          </rPr>
          <t xml:space="preserve">LOS PROCESOS NO ESTÁN DEFINIDOS, POR TANTO SON PROCESOS IDENTIFICADOS TENTATIVAMENTE POR LA CONSULTORIA.
</t>
        </r>
      </text>
    </comment>
    <comment ref="O2" authorId="0" shapeId="0" xr:uid="{0FBB1F98-C85C-41D7-8146-C27586D72D36}">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F8388E23-C338-46AE-862F-DF97B209EDDE}">
      <text>
        <r>
          <rPr>
            <sz val="9"/>
            <color indexed="81"/>
            <rFont val="Tahoma"/>
            <family val="2"/>
          </rPr>
          <t xml:space="preserve">LOS PROCESOS NO ESTÁN DEFINIDOS, POR TANTO SON PROCESOS IDENTIFICADOS TENTATIVAMENTE POR LA CONSULTORIA.
</t>
        </r>
      </text>
    </comment>
    <comment ref="O2" authorId="0" shapeId="0" xr:uid="{31EE4FF5-5247-41C3-9F97-030AED2CACE2}">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Eduardo Alfonso Rubio Mora</author>
  </authors>
  <commentList>
    <comment ref="B2" authorId="0" shapeId="0" xr:uid="{8BD75516-B7C9-4763-BA5F-8C1C430251E0}">
      <text>
        <r>
          <rPr>
            <sz val="9"/>
            <color indexed="81"/>
            <rFont val="Tahoma"/>
            <family val="2"/>
          </rPr>
          <t xml:space="preserve">LOS PROCESOS NO ESTÁN DEFINIDOS, POR TANTO SON PROCESOS IDENTIFICADOS TENTATIVAMENTE POR LA CONSULTORIA.
</t>
        </r>
      </text>
    </comment>
    <comment ref="O2" authorId="0" shapeId="0" xr:uid="{A7336C7B-379F-4004-93FD-110F03D49F88}">
      <text>
        <r>
          <rPr>
            <b/>
            <sz val="9"/>
            <color indexed="81"/>
            <rFont val="Tahoma"/>
            <family val="2"/>
          </rPr>
          <t xml:space="preserve">Indique para qué se realiza el control, y que ese propósito conlleve a prevenir las causas que generan el riesgo (verificar,  validar, conciliar,  comparar, revisar, cotejar), o detectar la materialización del riesgo, y conlleve a que se realicen los ajustes y correctivos en el diseño del control o en su ejecución. El solo hecho de establecer un procedimiento o contar con una política por sí sola, no va a prevenir o detectar la materialización del riesgo o una de sus causas. Siguiendo las variables a considerar en la evaluación del diseño de control revisadas, veamos algunos ejemplos de cómo se deben redactar los controles, incluyendo el propósito de lo que busca el control. 
PASO </t>
        </r>
        <r>
          <rPr>
            <sz val="9"/>
            <color indexed="81"/>
            <rFont val="Tahoma"/>
            <family val="2"/>
          </rPr>
          <t xml:space="preserve">
</t>
        </r>
      </text>
    </comment>
  </commentList>
</comments>
</file>

<file path=xl/sharedStrings.xml><?xml version="1.0" encoding="utf-8"?>
<sst xmlns="http://schemas.openxmlformats.org/spreadsheetml/2006/main" count="5243" uniqueCount="1014">
  <si>
    <t>Responsable</t>
  </si>
  <si>
    <t>Fecha Inicio</t>
  </si>
  <si>
    <t>Fecha Fin</t>
  </si>
  <si>
    <t>PLAN DE TRATAMIENTO</t>
  </si>
  <si>
    <t>Proceso</t>
  </si>
  <si>
    <t>Causas</t>
  </si>
  <si>
    <t>Riesgo</t>
  </si>
  <si>
    <t>Consecuencia</t>
  </si>
  <si>
    <t>Probabilidad</t>
  </si>
  <si>
    <t>VP</t>
  </si>
  <si>
    <t>Impacto</t>
  </si>
  <si>
    <t>VI</t>
  </si>
  <si>
    <t>Acción</t>
  </si>
  <si>
    <t>Entregable</t>
  </si>
  <si>
    <t>Posible</t>
  </si>
  <si>
    <t>Catastrófico</t>
  </si>
  <si>
    <t>Excepcional</t>
  </si>
  <si>
    <t>Mayor</t>
  </si>
  <si>
    <t>Moderado</t>
  </si>
  <si>
    <t>Probable</t>
  </si>
  <si>
    <t>Estadístico</t>
  </si>
  <si>
    <t>Casi seguro</t>
  </si>
  <si>
    <t>Improbable</t>
  </si>
  <si>
    <t>ALTO</t>
  </si>
  <si>
    <t>MEDIO</t>
  </si>
  <si>
    <t>BAJO</t>
  </si>
  <si>
    <t>Descriptores</t>
  </si>
  <si>
    <t>Menor</t>
  </si>
  <si>
    <t>MUY BUENO</t>
  </si>
  <si>
    <t>POR MEJORAR</t>
  </si>
  <si>
    <t>A INTERVENIR</t>
  </si>
  <si>
    <t>Más 1 vez año</t>
  </si>
  <si>
    <t>1 vez en el último año</t>
  </si>
  <si>
    <t>1 vez en el últimos 2 años</t>
  </si>
  <si>
    <t>1 vez en el últimos 5 años</t>
  </si>
  <si>
    <t>no se ha presentado en los últimos 5 años</t>
  </si>
  <si>
    <t xml:space="preserve"> V.Riesgo Actual</t>
  </si>
  <si>
    <t>Z. Riesgo Actual</t>
  </si>
  <si>
    <t>BAJA</t>
  </si>
  <si>
    <t>MEDIA</t>
  </si>
  <si>
    <t>ALTA</t>
  </si>
  <si>
    <t>Insignificante</t>
  </si>
  <si>
    <t>Clase</t>
  </si>
  <si>
    <t>Control, inspección y fiscalización</t>
  </si>
  <si>
    <t>Atención y servicio al cliente</t>
  </si>
  <si>
    <t>Evaluación y mejora</t>
  </si>
  <si>
    <t>Explotación de JSA</t>
  </si>
  <si>
    <t>Gestión de bienes y servicios</t>
  </si>
  <si>
    <t>Gestión de comunicaciones</t>
  </si>
  <si>
    <t>Gestión de las tecnologías y la información</t>
  </si>
  <si>
    <t>Gestión del conocimiento</t>
  </si>
  <si>
    <t>Gestión del talento humano</t>
  </si>
  <si>
    <t>Gestión financiera y contable</t>
  </si>
  <si>
    <t>Gestión jurídica</t>
  </si>
  <si>
    <t>Planeación y Direccionamiento Estratégico</t>
  </si>
  <si>
    <t>Recaudo</t>
  </si>
  <si>
    <t>RIESGO INHERENTE</t>
  </si>
  <si>
    <t>Valor Riesgo Residual</t>
  </si>
  <si>
    <t>Valor del Riesgo</t>
  </si>
  <si>
    <t>Tipo (M/A)</t>
  </si>
  <si>
    <t>Fercuencia (Adecuada)</t>
  </si>
  <si>
    <t>Evidencia</t>
  </si>
  <si>
    <t>Objetivo Estratégico</t>
  </si>
  <si>
    <t>GESTIÓN</t>
  </si>
  <si>
    <t>CORRUPCIÓN</t>
  </si>
  <si>
    <t>Está documentado?</t>
  </si>
  <si>
    <t>Responsable?</t>
  </si>
  <si>
    <t>Decisión sobre desviaciones</t>
  </si>
  <si>
    <t>Descripción del control y Propósito</t>
  </si>
  <si>
    <t>Tiene autoridad y función ?</t>
  </si>
  <si>
    <t>Control</t>
  </si>
  <si>
    <t>Propósito</t>
  </si>
  <si>
    <t>Información confiable?</t>
  </si>
  <si>
    <t>Puntos
Prob</t>
  </si>
  <si>
    <t>Puntos
Impac</t>
  </si>
  <si>
    <t>Valor Control
Preventivos</t>
  </si>
  <si>
    <t>Valor Control
Correctivos</t>
  </si>
  <si>
    <t>IDENTIFICACIÓN DEL RIESGO</t>
  </si>
  <si>
    <t>Valoración de controles</t>
  </si>
  <si>
    <t>Causas Gestionadas?</t>
  </si>
  <si>
    <t>Valor CP sin causas</t>
  </si>
  <si>
    <t>Valor CC sin causas</t>
  </si>
  <si>
    <t>Decisión</t>
  </si>
  <si>
    <r>
      <t xml:space="preserve">Requiere tratamiento inmediato con reponsabilidad del </t>
    </r>
    <r>
      <rPr>
        <b/>
        <i/>
        <sz val="11"/>
        <color theme="1"/>
        <rFont val="Calibri"/>
        <family val="2"/>
        <scheme val="minor"/>
      </rPr>
      <t>Nivel Directivo</t>
    </r>
  </si>
  <si>
    <t>Requiere tratamiento</t>
  </si>
  <si>
    <t>No requiere tratamiento</t>
  </si>
  <si>
    <t>1. Desconocimiento de los tiempos límites de repuesta.
2. No tramitar en el momento justo de llegada del derecho de petición (radicado).
3. Falta de parametrización en el sistema cuando hay respuestas que superan los tiempos normativos.
4. Bajos niveles de información al peticionario sobre el trámite de las quejas con tiempos largos.
5. Desconocimiento del manejo de la herramienta de registro y seguimiento.
6. Mala distribución de la PQRS al interior de la Empresa.</t>
  </si>
  <si>
    <t xml:space="preserve">1. Ausencia de los funcionarios en las áreas a las que se dirigen las llamadas.
2. Mal direccionamiento de las llamadas por desconocimiento del tema que requiere el cliente.
3. Falta de cultura del personal de la Lotería en el enfoque de servicio.                                                                                                       </t>
  </si>
  <si>
    <t>1. Desconocimiento de los requisitos propios de cada trámite
2. Falta de revisión de las etapas previas de cada trámite
3. Falta de claridad en las especificaciones de los requisitos para la gestión de los trámites
4. Desactualización de los requisitos de acuerdo a la normatividad vigente.
5. Intención de favorecer un tercero a cambio de un beneficio personal.</t>
  </si>
  <si>
    <t>Vencimiento de términos en la atención de PQRS</t>
  </si>
  <si>
    <t>Bajo nivel en la atención de llamadas</t>
  </si>
  <si>
    <t>1. Investigación disciplinaria.
2. Generación de tutelas
3. Impacto negativo en la imagen institucional</t>
  </si>
  <si>
    <t>1. Insatisfacción del cliente
2. Voz a voz del cliente insatisfecho que genera impacto negativo en la imagen institucional</t>
  </si>
  <si>
    <t>1. Investigación disciplinaria
2. No conformidades mayores en el sistema de calidad
3. Afectación de la credibilidad e imagen institucional
4. Demandas</t>
  </si>
  <si>
    <t>RGC-2</t>
  </si>
  <si>
    <t>RGC-1</t>
  </si>
  <si>
    <t>RGC-3</t>
  </si>
  <si>
    <t>Entrega del Manual para la gestion de peticiones ciudadanas</t>
  </si>
  <si>
    <t>Cada vez que sea asiganada una persona como responsable de la atención de PQRS en el área (sistema SDQS) la secretaría de atención al cliente debe realizar una entrega del Manual para la gestión de peticiones ciudadanas (físico y digital). Este documento se entrega con el fin entregar los lineamientos sobre la gestión de PQR.</t>
  </si>
  <si>
    <t>Prevenir</t>
  </si>
  <si>
    <t>Confiable</t>
  </si>
  <si>
    <t>SI</t>
  </si>
  <si>
    <t>Si no se dan respuestas a las solicitudes de prevención del átrea de atención al cliente la secretaria debe informar sobre la situación por medio de un correo electrónico al directivo correspondiente del caso.</t>
  </si>
  <si>
    <t>Cada vez que un área tenga dudas sobtre el manejo de la herramienta tecnológica o la gestión de PQR debe solicitar soporte y asesoramiento al área de atención al cliente.</t>
  </si>
  <si>
    <t>Incompleto</t>
  </si>
  <si>
    <t>No lo está</t>
  </si>
  <si>
    <t>Procedimiento Atención PQR PRO-104-207
La actividad no está suficientemente clara y es necesario incluir los lineamientos de desviación</t>
  </si>
  <si>
    <t>Es necesario soportar documentalmente el lineamiento</t>
  </si>
  <si>
    <t>Asignado</t>
  </si>
  <si>
    <t>Secretaria atención al cliente</t>
  </si>
  <si>
    <t>Adecuado</t>
  </si>
  <si>
    <t>Oportuna</t>
  </si>
  <si>
    <t>Diario</t>
  </si>
  <si>
    <t>Cada vez que se designe un responsable de PQR en el área.</t>
  </si>
  <si>
    <t>Completa</t>
  </si>
  <si>
    <t>Correos electrónicos de atención al cliente</t>
  </si>
  <si>
    <t>Listado de recibido del manual
Cooreos electrónicos enviados</t>
  </si>
  <si>
    <t>Todas están gestionadas</t>
  </si>
  <si>
    <t>NA</t>
  </si>
  <si>
    <t>Actualizar, revisar y aprobar el procedimiento de atención PQR con el fin de mejorra la descripción y decisiones de desviación en el control de revisión de vencimeintos diaria y semanal.</t>
  </si>
  <si>
    <t>Atención al cliente</t>
  </si>
  <si>
    <t>Procedimiento Atención PQR PRO-104-207</t>
  </si>
  <si>
    <t>Definir perfiles y roles de todas las áreas en la Lotería para el sistema de PQRS - SDQS</t>
  </si>
  <si>
    <t>Listado de usuarios por área</t>
  </si>
  <si>
    <t>Actializar y aprobar las políticas del proceso de atención al cliente con el fin de incorporar los lineamientos para la enrega de material de capacitación en el tema.</t>
  </si>
  <si>
    <t>Políticas del proceso actualizadas</t>
  </si>
  <si>
    <t>Revisión interna del cumplimiento de requisitos de cada trámite.</t>
  </si>
  <si>
    <t>Seguimiento mensual de la estadística de atención de llamadas para las áreas que tienen contacto con el cliente.</t>
  </si>
  <si>
    <t>Establecer políticas y lineamientos para fortalecer la atención de llamadas durante las ausencias cortas y prolongadas del personal en el área de Servicio al Cliente.</t>
  </si>
  <si>
    <t>Políticas actualizadas</t>
  </si>
  <si>
    <t>Capcitar en el uso adecuado de los dispositivos telefónicos para el redireccionamiento de llamadas.</t>
  </si>
  <si>
    <t>Lista de asistencia</t>
  </si>
  <si>
    <t>Documento metodológico</t>
  </si>
  <si>
    <t>Detectar</t>
  </si>
  <si>
    <t>El profesional especializado de sistemas debe mensualmente genera un reporte con las estadisticas de atencióin de llamadas de las extensiones y áreas que tienen contacto directo con el cliente. Allí se compara el total de llamadas entrentes versus las llamadas contestadas.</t>
  </si>
  <si>
    <t>Todas los niveles que estén por debajo del 60% son analizados y soportados en el comité institucional de gestión y desempeño, aquí se discuten las diferentes causas y se toman las medidas correctivas del caso</t>
  </si>
  <si>
    <t>Profesional especializado de sistemas
Profesionales de las áreas respectivads de análisis</t>
  </si>
  <si>
    <t>Manual</t>
  </si>
  <si>
    <t>Mensual</t>
  </si>
  <si>
    <t>Base de datos seguimeinto de atención de llamadas
Cuadro de mando integral</t>
  </si>
  <si>
    <t>Faltan causas por gestionar</t>
  </si>
  <si>
    <t>NO</t>
  </si>
  <si>
    <t>No existen lineamientos metodológicos que describan y reglen el seguimiento mensual de las estadísticas de atención de llamadas.</t>
  </si>
  <si>
    <t>Secretaria General</t>
  </si>
  <si>
    <t>Gerencia General
Planeación
Atención al Cliente</t>
  </si>
  <si>
    <t>Una vez revisados cada uno de los requerimientos del trámite si existen inconsistencias están deben ser solicitadas al ciudadano a través de un requerimiento definiendo los plazos estipulados y oredefinidos por la entidad</t>
  </si>
  <si>
    <t>Expediente del trámite</t>
  </si>
  <si>
    <t>1. Ausencia de los funcionarios en las áreas a las que se dirigen las llamadas.
2. Mal direccionamiento de las llamadas por desconocimiento del tema que requiere el cliente.</t>
  </si>
  <si>
    <t>Certificado de confiabilidad de la información</t>
  </si>
  <si>
    <t>5. Intención de favorecer un tercero a cambio de un beneficio personal.</t>
  </si>
  <si>
    <t>No existe documentación al respecto</t>
  </si>
  <si>
    <t>Si se encuentra información desactualizada, se debe realizar la respectiva corrección y si es necesario solicitar ampliación o aclaración de la información a cada unidad dueña del trámite o servicio.</t>
  </si>
  <si>
    <t>Profesional designada en cada unidad responsable
Jefe Unidad de Apuestas
Jefe Unidad Loterias</t>
  </si>
  <si>
    <t>Cada vez que exista la solicitud de un trámite</t>
  </si>
  <si>
    <t>Planeación
Atención al cliente</t>
  </si>
  <si>
    <t>Completo</t>
  </si>
  <si>
    <t>Procedimeinto autorización y emisión concepto PRO-420-191
Instructivo solicitud juegos promocionales y rifas (web) 
https://www.loteriadebogota.com/wp-content/uploads/files/promocionales/instructivo_solicitud.pdf
Decrerto 1068 de 2015
Decrerto 2104 de 2016
Procedimiento Gestión de Egresos PRO-310-246</t>
  </si>
  <si>
    <t>Gestionar trámites con incumplimiento de requisitos o por fuera de oportunidad con el fin de beneficiar a un tercero.</t>
  </si>
  <si>
    <t>Validar mensualmente que la información de la guía de trámites y, SUIT y  el mapa callejero está actualizada.</t>
  </si>
  <si>
    <t>Mensualmente el lider de cada trámite,  debe revisar que en la plataforma de guía de tramites y servicios de bogotá (https://guiatramitesyservicios.bogota.gov.co/entidad/loteria_de_bogota/) la información de cada uno de los trámites, servicios y mapa callejero este correctamente actualizada, e informar al profesional de atención al cliente si se debe realziar algún ajuste. Está revisión debe realizarse con respecto a la información oficial de cada jefe de unidad dueña de cada trámite.</t>
  </si>
  <si>
    <r>
      <t>Los jefes de cada unidad responsable del tramite deben cada vez que se radique una solicitud de tramite definir el profesional encargado de revisar los documentos que soportan cada trámite con respevcto a los requisitos definitos para cada trámite.</t>
    </r>
    <r>
      <rPr>
        <b/>
        <i/>
        <sz val="10"/>
        <color theme="1"/>
        <rFont val="Calibri"/>
        <family val="2"/>
        <scheme val="minor"/>
      </rPr>
      <t xml:space="preserve">
Unidad Apuestas permanentes</t>
    </r>
    <r>
      <rPr>
        <sz val="10"/>
        <color theme="1"/>
        <rFont val="Calibri"/>
        <family val="2"/>
        <scheme val="minor"/>
      </rPr>
      <t xml:space="preserve">
1.Autorización para la operación JSA rifas
2. Autorización para la operación JSA promocionales
3. Concepto de excepción JSA rifas
4. Concepto de excepción JSA promocionales
5. Prorroga sorteo de rifas</t>
    </r>
    <r>
      <rPr>
        <b/>
        <i/>
        <sz val="10"/>
        <color theme="1"/>
        <rFont val="Calibri"/>
        <family val="2"/>
        <scheme val="minor"/>
      </rPr>
      <t xml:space="preserve">
Unidad Financiera y Contable - Tesorería y Unidad de Loterías.</t>
    </r>
    <r>
      <rPr>
        <sz val="10"/>
        <color theme="1"/>
        <rFont val="Calibri"/>
        <family val="2"/>
        <scheme val="minor"/>
      </rPr>
      <t xml:space="preserve">
1. Cobro de premios de la Lotería</t>
    </r>
  </si>
  <si>
    <t>Profesional III de atención al cliente</t>
  </si>
  <si>
    <t>Documentar el procedimiento de racionalización y gestión de trámites donde se puedan establecer los criterios y lineamientos de los controles.</t>
  </si>
  <si>
    <t>Revisión diaria del estado de las PQRS en el sistema distrital de quejas y soluciones por cada lider de proceso y atención al cliente.</t>
  </si>
  <si>
    <t>La Secretaria de atención cliente diariamente en las mañanas debe verificar en el sistema "SDQS" de "Bogotá te escucha" para consultar las fechas de vencimiento de todas las solicitudes. La secretaria debe identificar las solicitudes proximas a vencer "semaforo amarillo" y envía un correo electrónico al área correspondiente sobre el estado de la solicitud y solicita la pronta gestión al respecto. Incluir lider de proceso.</t>
  </si>
  <si>
    <t>1. Transferencias por fuera de los terminos legales
2. Información incompleta por parte del concesionario en el momento de las visitas de fiscalización
3. Falta cumplimiento, alcance y profundidad de los controles de fiscalización
4. Herramientas tecnológicas insificientes para la supervisión y fiscalización del contrato.
5. Insuficiencia y/o falta de competencia en el personal involucrado. 
7. Informes de supérvisión con conclusiones sesgadas.
8. Desconocimiento o interpretación errada de las obligaciones contratuales por parte del operador.</t>
  </si>
  <si>
    <t>RG-4</t>
  </si>
  <si>
    <t>Incumplimiento de las obligaciones del concesionario de apuestas permanentes o chance durante la ejecución del contrato de cocesión.</t>
  </si>
  <si>
    <t>1. Liquidación del contarto
2. Procesos sancionatorios 
3. Hallazgos de entes de control con incidencia fiscal, disciplinaria y penal
4. Disminución recursos para la salud</t>
  </si>
  <si>
    <t>Visitas de fiscalización e inspección al concesionario</t>
  </si>
  <si>
    <t>El funcionario asignado de apuestas trimestralmente debe realizar visitas de fiscalización (sede principal) y mensualmente (puntos de venta) visitas de Inspección al concesionario de apuestas permanentes.
En estas visitas se debe verificar en sitio cada una de las obligaciones contractuales (definidas en el contrato y sus anexos) con el fin de determinar el cumplimiento de dichas obligaciones
El funcionario asignado de apuestas está en la obligación y autoridad de solicitar los soportes respectivos, y la de inspeccionar visualmente cada aspecto.</t>
  </si>
  <si>
    <t>Si existen incumplimientos o desviaciones se debe requerir al concesionario con el fin de aclrar o subsanar la situación.
Si el problema persiste se debe iniciar debido proceso.</t>
  </si>
  <si>
    <t>Procedimeinto control y seguimeinto JSA
PRO-420-194</t>
  </si>
  <si>
    <t>Profesional 1 apuestas</t>
  </si>
  <si>
    <t>Mensual y Trimestral</t>
  </si>
  <si>
    <t>Acta de visita administrativa
Acta de inicio de visita de fiscalización.
Acta de finalización
Informe de viosita y de fiscalización</t>
  </si>
  <si>
    <r>
      <t xml:space="preserve">Definir, documentar y aprobar los protocolos  y criterios para ejecutar las visitas de fiscalización e inspección al igual que la verificación del juego en línea.
</t>
    </r>
    <r>
      <rPr>
        <b/>
        <sz val="10"/>
        <rFont val="Calibri"/>
        <family val="2"/>
        <scheme val="minor"/>
      </rPr>
      <t>Verificar pago de premios en poder del público, premios pagados y premios caducos, con sus respectivos controles, por ejemplo; 
Soportes físicos de los premios pagados, 
Verificación de documentos de identidad de ganadores, a través de la página de la  Registraduría Nacional e iniciar gestión para realizar convenio interadministrativo, con dicha entidad. 
Mecanismo de visita periódico a la fuente de los soportes de pago.
Verificación entre la existencia del ganador del premio.</t>
    </r>
  </si>
  <si>
    <t>Subgerente General
Unidad de Apuestas permanentes</t>
  </si>
  <si>
    <t>Verificación del juego en línea.</t>
  </si>
  <si>
    <t>El funcionario asignado de apuestas bimestralmente debe comparar el reporte diario de los aplicativos de verificación de juego en línea con el reporte mensual que entrega el concesionario, esto con el fin de evidenciar la veracidad y coherencia de la información de ventas.
Adicionalmente el profesional de apuestas (bimestralmente) debe verificar los tiquetes depositados por los apostadores en las respectivas urnas sitiadas en determinados puntos de venta.
El profesional debe verificar cada uno de los tiquetes contra el sistema a través de la serie unica, con el fin de detectar la veracidad y coherencia de la imformación.</t>
  </si>
  <si>
    <t>Se debe realizar un oficio para requerir al proveedor y este a la mayor brevedad debe subsanar el inconveniente.</t>
  </si>
  <si>
    <t>Bimestral</t>
  </si>
  <si>
    <t>Reportes del palicativo
declaración DE y ventas diarios del concesionario
tiquetes recolectados
informe</t>
  </si>
  <si>
    <t xml:space="preserve">El profesional de la oficina de sistemas, que presta apoyo a la supervisión del contrato de concesión, debe generar reportes de todas las transacciones del juego de apuestas permanentes, identificando las alertas que surtan en el proceeso así como las recomendaciones que considere pertinentes.
Contar un profesional epsecializado en el desarrollo del aplicativo con el fin que preste apoyo a l averificación del juego.
</t>
  </si>
  <si>
    <t>1. No realización de visitas de control, inspeccion y vigilancia.
2. Bajo nivel de operativos de control al juego ilegal
3. Operativos de control con poca eficacia.
4. Mayor ganacia para los apostadores en el juego ilegal.
5. Debilidades en el proceso penal frente al delito.</t>
  </si>
  <si>
    <t>RG-5</t>
  </si>
  <si>
    <t>Aumento del juego ilegal</t>
  </si>
  <si>
    <t>1. Credibilidad y trasparencia del sector
2. Disminución de las ventas de chance y lotería: Disminución de recursos para la salud.</t>
  </si>
  <si>
    <t>Controles al juego ilegal definidos contractualmente con el concesionario (Anexo control juego ilegal).</t>
  </si>
  <si>
    <t>El profesional 1 de apuestas debe revisar el informe mensual que genera y reporta el concesionario sobre control de juesgo ilegal, debe revisar que exista evidencia de la realización de todas las actividades contempladas en el anexo de control de juego ilegal y cada una de las fases definidas.</t>
  </si>
  <si>
    <t>Incompleta</t>
  </si>
  <si>
    <t>Informe del concesionario</t>
  </si>
  <si>
    <t>Documentar y aprobar los lineamientos y disposiciones que definan como realizar el seguimiento a los reportes del control de juesgo ilegal que reporta el concesionario y la manera de definir, implementar y realizar seguimiento a las campañas de sensibilización del juesgo ilegal</t>
  </si>
  <si>
    <t>Jefe Unidad de Apuestas</t>
  </si>
  <si>
    <t>Campañas de sensibilización sobre el juego ilegal</t>
  </si>
  <si>
    <t>Semestralmente el Jefe de la unidad de apuestas y la Subgerencia General con el apoyo del área de comunicaciones y mercadeo, debe definir las campañas a realizar en el perido.
Posterior a dicha definición el contratista seleccionado de BTL debe ejecutar cada una de las campañas de acuerdo al programa definido por la entidad.
El supervisor designado debe realizar el respectivo seguimiento a la ejecución contractual con los respectivos soportes o entregables.</t>
  </si>
  <si>
    <t>Si existen retrazos o incumplimientos se ajusta el programa y si con el tiempo persisten los incumplimientos se debe dar inicio a un proceso de incumplimioento contractual</t>
  </si>
  <si>
    <t>Jefe unidad de apuestas</t>
  </si>
  <si>
    <t>Semestral</t>
  </si>
  <si>
    <t>Informes de supervisión contratual y evidencias del contratista</t>
  </si>
  <si>
    <t xml:space="preserve">Escuela criminalística policia, universidad y….
Proyecto Ministerio de Hacienda vái decreto se oblig a la creación del Comité del Control de Juego ilegal, juegos de suerte y azar.
Definición de una política nacional de control de Juego ilegal. </t>
  </si>
  <si>
    <t>Evaluación independiente y control a la gestión</t>
  </si>
  <si>
    <t>1. Omisión, inconsistencia o inoportunidad en la entrega de información
2. Inadecuada  interpretación de la información por parte del auditor
3. Conocimiento insuficiente de los proceso por parte del auditor.</t>
  </si>
  <si>
    <t xml:space="preserve">Opinión de auditoría inapropiada </t>
  </si>
  <si>
    <t>1. Afectación de la credibilidad respecto de la labor de la OCI
2. Inconsistencia de las recomendaciones
3. Incumplimiento de propósitos de la Auditoría</t>
  </si>
  <si>
    <t>Revisión de las observaciones planteadas por el auditor en el ejercicio de auditoría</t>
  </si>
  <si>
    <t>Cuando el auditor finaliza la ejecución de la auditoría genera el registro de comunicación de observaciones y este es revisado en conjunto con el Jefe de Control Interno con el fin de verificar que cada una de las observaciones están debidamente soportadas en terminos de evidencias y requisitos.</t>
  </si>
  <si>
    <t>El auditor edbe ajustar las observaciones detectadas en la respectiva revisión.</t>
  </si>
  <si>
    <t>Procedimiento Auditorias Internas PRO-102-253</t>
  </si>
  <si>
    <t>Jefe de Control Interno</t>
  </si>
  <si>
    <t>Cada vez que se termina la ejecución de cada auditoría</t>
  </si>
  <si>
    <t>Registro de comunicación de observaciones</t>
  </si>
  <si>
    <t/>
  </si>
  <si>
    <t>Validación de las observaciones de la auditoría por parte de los responsables de los procesos auditados.</t>
  </si>
  <si>
    <t>El Jefe de Control de Control Interno una vez se han comunicado las observaciones identificadas en la ejecución de auditoría, convoca a una mesa de trabajo con el líder del proceso y los funcionarios que intervinen en la operación de los procedimientos involucrados con el fin de aclarar y analizar cuales de las observaciones tienen dudas o desacuerdos en la conclusión.</t>
  </si>
  <si>
    <t>Si existen diferencias el auditado debe presentar y sustentar las evidencias de los argumentos. El auditado tiene 2 d'as para presentar dichas evidencias.</t>
  </si>
  <si>
    <t>Cada vez que se comunican las observaciones detectadas</t>
  </si>
  <si>
    <t>Acta de reunión</t>
  </si>
  <si>
    <t>Revisión, estudio y análisis del proceso a auditar.</t>
  </si>
  <si>
    <t>El auditor designado a cada auditoría debe previo a la ejecución de la auditoría solicitar la información necesaria que complemente la disponible en los medios (web, intranet, servidores) de disposición de documentación en la lotería. Con esta documentación el auditor debe estudiar y analizar:
1. Los riesgos del proceso  que se tienen identificados y documentados
2. Aquellos que afectan al proceso pero que no se encuentran documentaodos
3. Los controles que se tienen previstos para gestionar los riesgos identificados
4. Paso a paso de los procedimientos a evaluar.
Si el auditor identifica vacíos o inconsistencias, las documenta en el formato de conocimiento del proceso y en la Matriz de Riesgos y Controles.</t>
  </si>
  <si>
    <t>El auditado debe seguir las instrcciones de ajuste y profundidad en el análisis de la información.</t>
  </si>
  <si>
    <t>Auditado
Jefe de Control Interno</t>
  </si>
  <si>
    <t>Cada vez que debe iniciar la preparación de cada auditoría</t>
  </si>
  <si>
    <t>Registro de conocimiento del proceso</t>
  </si>
  <si>
    <t>1.  Deficiencias en la planeación del PAA
2. Falta de recursos.
3. Falta de oportunidad en la entrega y calidad de la información solicitada en desarrollo del proceso auditor.
4. Falta de seguimiento y control.</t>
  </si>
  <si>
    <t xml:space="preserve">Incumplimiento del plan anual de auditoria. </t>
  </si>
  <si>
    <t>1. Desgaste administrativo de la Oficina de Control Interno.
2. Incumplimiento de requisitos normativos.
3. Hallazgos de entes de control.</t>
  </si>
  <si>
    <t>Suscripción de la Carta de representación por parte del líder del proceso auditado</t>
  </si>
  <si>
    <t>El Jefe de Control Interno cada vez que se da reunión de apertura con el auditado y el auditor se formaliza la firma de la carta de representación, este documento con el fin de generar un compormiso por parte del auditado frente a la labor del auditoría.</t>
  </si>
  <si>
    <t>Si existe resistencia por parte del auditado, se le advierte que esto es una obligación de carácter legal y se lleva el caso al comité de coordinación de control interno</t>
  </si>
  <si>
    <t>Cada vez que se realiza reunión de apertura de una auditoría</t>
  </si>
  <si>
    <t>Carta de representación</t>
  </si>
  <si>
    <t>Actualizar el procedimiento de Programa anual de auditoría con el fin de establecer la oportunidad el requerimientoy aprobación de los recursos para auditoría</t>
  </si>
  <si>
    <t>Procedimiento actualizado</t>
  </si>
  <si>
    <t>Priorizar los procesos a auditar</t>
  </si>
  <si>
    <t>El Jefe de Control Interno anualmente debe priorizar los procesos a auditar de acuerdo a la gestiíon de riesgos y estado de planes de mejoramiento. Esta priorización se realiza de acuerdo a los criterios definidos en la matriz de definición del universo de auditoría basada en riesgos y las necesidades puntuales de la alta dirección.</t>
  </si>
  <si>
    <t>Con base en el resultado de priorización, los recursos se debe ajustar el plan anual de auditoría</t>
  </si>
  <si>
    <t>Procedimiento Definición plan anual de auditoría PRO-102-340</t>
  </si>
  <si>
    <t>Anualmente</t>
  </si>
  <si>
    <t>Matriz de priorización de auditoría basada en riesgos y controles</t>
  </si>
  <si>
    <t>Revisión y aprobación del programa anual de auditoría</t>
  </si>
  <si>
    <t>Revisión y aprobación del programa anual de auditoría por parte del Comité Institucional de Coordinación de Control Interno. Anualmente a más tardar 31 de enero de cada vigencia este programa debe estar publicado en la página de la entidad.</t>
  </si>
  <si>
    <t>Si producto de la revisión por parte del comité se identifican ajustes de priorización, recursos, alcance o tiempos el programe debe ajustarse.</t>
  </si>
  <si>
    <t>Comité Institucinal de Coordinación de Control Interno</t>
  </si>
  <si>
    <t>Acta del Comité
Plan anual de auditoría</t>
  </si>
  <si>
    <t>Presentación de reportes de seguimiento y control al plan anual de auditoría</t>
  </si>
  <si>
    <t xml:space="preserve">El Jefe de Control Interno cada vez que exista sesión del Comité ICCI, debe presentar un informe sobre el avance del plan anual de auditoría, esto con el fin de informar el nivel de avance en la ejecución del plan anual de auditoría y el estado </t>
  </si>
  <si>
    <t>Si hay desviaciones al plan 
se pueden definir ajustes a la programación, se realiza el ajuste al programa</t>
  </si>
  <si>
    <t>Semestralmente</t>
  </si>
  <si>
    <t>Acta del Comité</t>
  </si>
  <si>
    <t>1. Omisión, inoportunidad o inconsistencia en la formulación de planes de mejoramiento
2. Falta de seguimiento por parte de líderes de proceso
3. deficiencias en el seguimiento a la gestión de planes de mejoramiento</t>
  </si>
  <si>
    <t xml:space="preserve">Materialización de riegos relacionados con observaciones de auditoría </t>
  </si>
  <si>
    <t>1. Afectación en el cumplimiento de los objetivos insttucionales
2. Sanciones fiscales, administrativas y/o disciplinarias
3. Imposición de Sanciones fiscales
4. Daño patrimonial
5. Daño reputacional</t>
  </si>
  <si>
    <t>Verificar las acciones del plan de mejoramiento de acuerdo a los lineamientos metodológicos definidos</t>
  </si>
  <si>
    <t>El Jefe de la Oficina de Control Interno  debe verificar cada acción dentro del plan de mejoramiento para revisar el cumplimiento de los criterios para la formulación de planes de mejoramiento.</t>
  </si>
  <si>
    <t>El responsable debe ajustar el plan de acuerdo a las observaciones de la OCI</t>
  </si>
  <si>
    <t>Procedimiento Planes de Mejoramiento PRO-332-255</t>
  </si>
  <si>
    <t>Cada vez que se presentan planes de mejoramiento</t>
  </si>
  <si>
    <t>Registro revisión metodológica planes de mejoramiento</t>
  </si>
  <si>
    <t>Realizar seguimiento a la implementación de las acciones del plan de mejoramiento y verificar la calidad de la información reportada y sus evidencias.</t>
  </si>
  <si>
    <t>El Jefe de la Oficina de Control Interno cuatrimestralmente debe solicitar por Email,  reporte de los avances a fin de hacer los seguimientos correspondiente para el cumplimiento de plan de mejoramiento.</t>
  </si>
  <si>
    <t>Se devuelve al área con las observaciones</t>
  </si>
  <si>
    <t>Cuatrimestralmente</t>
  </si>
  <si>
    <t>Registro seguimiebnto planes de mejoramiento</t>
  </si>
  <si>
    <t>1. Rigidez del marco normativo vigente.
2. Desconocimiento legal y normativo por parte Sector industrial y comercial de Bogotá y demás gestores.</t>
  </si>
  <si>
    <t>Disminución de solicitudes de promocionales y rifas</t>
  </si>
  <si>
    <t>1. Disminución de los ingresos a la Lotería y transferencias al sector salud.</t>
  </si>
  <si>
    <t>Seguimiento permanente al cumplimiento en la proyección de ingresos.</t>
  </si>
  <si>
    <t>El profesional  de Unidad de Apuestas mensualmente, debe generar un reporte de ingresos de derechos explotación y gastos de administración y utilización de resultados. Este reporte es  generado a traves del sistema. Se compara con la proyección de ingresos y se establece un cumplimiento.
Esta información está estructurada en el cuadro de mando al seguimiento del cumplimiento estratégico.</t>
  </si>
  <si>
    <t>El comité instiucional de gestión y desempeño debe revisar el estado de cumplimiento de los objetivos estratégicos, con el fin de identificar las acciones de mejoramiento pertinentes que le permitan a la Empresa corregir cualquier incumplimiento o desviación.</t>
  </si>
  <si>
    <t>Procedimiento Plan Estratégico PRO-332-187</t>
  </si>
  <si>
    <t>Profesional unidad de apuestas</t>
  </si>
  <si>
    <t>Indicador estrategico cuadro de mando</t>
  </si>
  <si>
    <t>2. Desconocimiento legal y normativo por parte Sector industrial y comercial de Bogotá y demás gestores.</t>
  </si>
  <si>
    <t>Actualizar e implementar actividades periódicas encaminadas a sensibilizar a los gestores de promicionales y rifas, sobre el marco normativo aplicable.
A sí mismo se debe crear una instancia o lineamiento Institucional que permita crear estas practicas de sensibilización y socialización como un control permanente en la gestión del riesgo.</t>
  </si>
  <si>
    <t>Subgerencia General
Jefe Unidad Apuestas</t>
  </si>
  <si>
    <t>Informes de actividades</t>
  </si>
  <si>
    <t>.</t>
  </si>
  <si>
    <t>1. Falta de claridad, coherencia y objetividad de los estudios previos y pliego de condiciones.
2. Ausencia de rigorisidad en los controles en la evaluación y adjudicación del proceso licitatorio.
3. Ofrecimiento de dadibas en la adjudicación.
4. Presiones indebídas de terceros con poder político y/o económico.</t>
  </si>
  <si>
    <t>Contrato de cocesión para operar el chance con incumplimiento de requisitos con el fin de beneficiar un tercero</t>
  </si>
  <si>
    <t>1. Demandas al proceso licitatorio.
2. Procesos disciplinarios, fiscales y penales.
3. No explotación del chance (Quedarse sin contrato).
4. Disminución de ingresos y transferencias a la salud.</t>
  </si>
  <si>
    <t>Revisión de los estudios, documentos previos y pre pliegos.</t>
  </si>
  <si>
    <r>
      <t xml:space="preserve">La subgerencia General y la Secretaría General, en apoyo con las áreas de Apuestas , Sistemas y </t>
    </r>
    <r>
      <rPr>
        <sz val="10"/>
        <rFont val="Calibri"/>
        <family val="2"/>
        <scheme val="minor"/>
      </rPr>
      <t xml:space="preserve">CONTROL INTERNO </t>
    </r>
    <r>
      <rPr>
        <sz val="10"/>
        <color theme="1"/>
        <rFont val="Calibri"/>
        <family val="2"/>
        <scheme val="minor"/>
      </rPr>
      <t>deben presentar ante el Comité Institucional de Gestión y Desempeño, los  estudios previos y los Pliegos de Condiciones, los cuales  deberán contener como mínimo la siguiente información:
1. La descripción técnica, detallada y completa del bien, obra o servicio objeto del contrato, y el alcance del objeto.
2. Presupuesto, valor estimado de la contratación, el plazo, la forma de pago y la determinación de si debe haber lugar a la entrega de anticipo. 
3. Modalidad de Contratación. no aplica para los contratos por tienda virtual.
4. Los criterios de idoneidad y/o de calificación, así como la metodología de los mismos.
5. Las garantías exigidas en el Proceso de Contratación, en caso de que aplique, y sus condiciones.
6. Los términos y condiciones de ejecución del contrato. 
7. El cronograma. 
8. Anexos del proceso, entre otros: (i) Carta de presentación de la oferta, (ii) Presentación de información financiera, (iii) Presentación de oferta económica, (vi) Las declaraciones de lavado de activos, (v) la conformación de consorcio, o unión temporal, (vi) Cumplimiento de especificaciones técnicas (cuando aplique).</t>
    </r>
  </si>
  <si>
    <t>El líder del área dueño de le necesidad debe solicitar a su equipo 
Para los procesos igual o mayor a 1000SMMLV se debe contar con la aprobación del Gerente General.</t>
  </si>
  <si>
    <t>Manual contratacion
Procedimiento Contratación abierta PRO.103.233
Procedimiento Contratación directa PRO.103.383
Procedimiento Contratación privada PRO.103.384</t>
  </si>
  <si>
    <t>Líder del área dueña de la necesidad</t>
  </si>
  <si>
    <t>Cada vez que se elaboran estudios previos y pliego de condiciones</t>
  </si>
  <si>
    <t>Estudios y documentos previos
Pliego de Condiciones</t>
  </si>
  <si>
    <t>Documentar y actualizar el procedimiento de licitación con el fin fortalecer y mejorar la descripción metodológica de todos los controles (Qué se revisa y verifica, criterios de aceptación y rechazo, lineamientos de revisión para disminuir posibles focos de corrupción).</t>
  </si>
  <si>
    <t>Revisión de los pliegos de condiciones</t>
  </si>
  <si>
    <t>El Secretario General  de acuerdo con el manual de contratación realizará el control de legalidad, cualquier área podrá realizar observaciones a los pliegos.
Cualquier adenda que implique modificación a las condiciones iniciales de los pliegos deberá ser sometidos a Comité Instituciona de Gestión y Desempeño, las cuales deben ser aprobada por cada uno de los integrantes.</t>
  </si>
  <si>
    <t>Los procesos cuyo valor sea igual o mayor 1.000 S.M.M.L.V., deben contar con la previa aprobación del Gerente</t>
  </si>
  <si>
    <t>Procedimiento Contratación abierta PRO.103.233
Procedimiento Contratación directa PRO.103.383
Procedimiento Contratación privada PRO.103.384</t>
  </si>
  <si>
    <t>Evaluar propuestas</t>
  </si>
  <si>
    <t xml:space="preserve">El Gerente General, Subgerente General o Secretario General designará el Comité Evaluador de acuerdo con lo establecido en la norma complementaria No. 4 del Manual de Contratación.  
El coordinador del Comité de Evaluación consolidará la evaluación y calificación de las propuestas en un informe de evaluación el cual deberá contener como mínimo la fecha de recibo de propuestas, la identificación de los proponentes, el consolidado de las evaluaciones técnicas, jurídicas y financieras y la calificación de las propuestas con el orden de elegibilidad y su recomendación de a quien contratar. 
Rl informe de las evaluaciones y calificaciones deberán ser entregadas a la Oficina de Control Interno.
Convocado el  Comité de Contratación, el Comité Evaluador presentará  informe y el Comité de Contratación, coadyuvará la recomendación de asignación efectuada por el Comité Evaluador y se publicará o comunicará a través de los mecanismos establecidos en la norma complementaria "Publicación y comunicación ". El Comité de Contratación coadyuvará los informes de evaluación de los procesos contractuales rendidos por el Comité Evaluador de manera previa a su publicación y/o comunicación. De otra parte conocerá y/o coadyuvará las respuestas a las observaciones presentadas al o los informes de evaluación de los procesos contractuales de manera previa a su publicación y/o comunicación, sólo en la medida en que cambie el resultado del respectivo informe producto de tales observaciones. Norma Complementaria 5 Comité de Contratación.
</t>
  </si>
  <si>
    <t xml:space="preserve">Publicación de resultados evaluación en la página WEB. Los proponentes podrán presentar observaciones al informe a través del email corporativo dentro del término señalado en el cronograma.
El Comité Evaluador,  dará respuesta a las observaciones efectuadas por los porponentes (si aplica) y realizará el informe final de evaluación que contiene las respuestas a las mismas a través del documento que se  publicará en la  Página Web. </t>
  </si>
  <si>
    <t>Comité evaluador</t>
  </si>
  <si>
    <t>Cada vez que se deba evaluar propuestas</t>
  </si>
  <si>
    <t xml:space="preserve">Informes de evalaución/ Acta de comité de contratación </t>
  </si>
  <si>
    <t>Revisar y verificar documentación que soporta la contratación y la minuta del contrato</t>
  </si>
  <si>
    <t>Secretaría General debe revisar y verificar documentos que soportan la contratación y proyectar minuta del contrato, y remitirla a cada una de las áreas participantes o responsables, para su aprobación. 
Una vez cumplidos todos los requisitos se elabora la minuta del contrato</t>
  </si>
  <si>
    <t xml:space="preserve"> Si no se adjuntan los documentos para la elaboración del contrato se solicitarán al área interesada.</t>
  </si>
  <si>
    <t>Cada vez que se elabora un contrato</t>
  </si>
  <si>
    <t>Lista de chequeo
Minuta de contrato</t>
  </si>
  <si>
    <t>Revisar y aprobar póliza de garantía</t>
  </si>
  <si>
    <t>Secretaría General deberá revisar y aprobar la garantía de acuerdo con el contrato.</t>
  </si>
  <si>
    <t>Si la póliza no está conforme al contrato se requiere al contratista para que se aclare o modifique la póliza.</t>
  </si>
  <si>
    <t>Cada vez que se allega la políza de garantia al contrato</t>
  </si>
  <si>
    <t>Garantía</t>
  </si>
  <si>
    <t>1. Ausencia de rigorisidad en los controles de los requisitos para el trámite.
2. Ofrecimiento de dadibas en el trámite.
4. Presiones indebídas de terceros.
5. Soportes del trámite incompletos, adulterados.</t>
  </si>
  <si>
    <t>Autorización de promocionales y rifas con incumplimieno de requisitos con el fin de beneficiar a un tercero</t>
  </si>
  <si>
    <t>1. Demandas al proceso.
2. Procesos disciplinarios, fiscales y penales.</t>
  </si>
  <si>
    <t>Revisión y validación de los documentos suministrados por el solicitante y verificar el cumplimiento de los requisitos exigidos por la ley</t>
  </si>
  <si>
    <t>El profesional  de la Unidad de Apuestas cada vez que se radica una solicitud debe revisar y validar cada uno de los documentos soporte de dicha solicitud. Esta revisión debe estar efectuada en terminos de completitud de acuerdo a la lista de chequeo vigente y en cuanto a su calidad se debe revisar los requisitos definidos en el marco legal y los expuestos en el respectivo instructivo.</t>
  </si>
  <si>
    <t>Si existen inconsistencias el profesional 3 de la unidad de apuestas debe requerir al solicitante las correcciones o aclaraciones pertinentes.</t>
  </si>
  <si>
    <t>Instructivo solicitud juegos promocionales y rifas (web) 
https://www.loteriadebogota.com/wp-content/uploads/files/promocionales/instructivo_solicitud.pdf
Decrerto 1068 de 2015
Decrerto 2104 de 2016
Procedimiento autorización y emisión de concepto PRO-420-191</t>
  </si>
  <si>
    <t>Profesional 3 de apuestas</t>
  </si>
  <si>
    <t>Cada vez que exista solicitud</t>
  </si>
  <si>
    <t>Es necesario mejorar la evidencia en el sistema de la revisión de los requisitos en cada solicitud
Correo electrónico para requerir al solicitante</t>
  </si>
  <si>
    <t>Desarrollar e implementar una mejora en el aplicativo de promocionales para que la revisión por parte de los funcionarios de la Lotería y los diferentes requerimientos al solicitante queden operados y registrados dentro del sistema o palicativo.</t>
  </si>
  <si>
    <t>Jefe Unidad Apuestas
Profesional espe sistemas</t>
  </si>
  <si>
    <t>Aplicativo desarrollado</t>
  </si>
  <si>
    <t>Revisón del trámite y requisitos  por el jefe de la unidad</t>
  </si>
  <si>
    <t>El Jefe de la Unidad debe revisar cada tramite…..</t>
  </si>
  <si>
    <t>1. Errores en el cálculo de los inventarios disponibles para le entrega inmediata 
2. Demoras en la entrega de la firma impresora de los formularios
3. Demoras o negligencia interna en el trámite administrativo de facturación de formularios.</t>
  </si>
  <si>
    <t>Incumplimiento en la entrega de formularios para la operación del chance</t>
  </si>
  <si>
    <t>1. Procesos disciplinarios, fiscales y penales.
2. Disminución de ingresos y transferencias a la salud.</t>
  </si>
  <si>
    <t>Visitas a las instalaciones del impresor para verificar la existencia de los formularios.</t>
  </si>
  <si>
    <t>El profesional  de apuestas semestralmente debe programar una visita al proveedor impresor con el fin de verificar el stock de las existencias de formularios impresos. Mensualmente ellos mandan un reporte con el stock al corte de cada mes, el funcionario de la Lotería debe verificar que el impresor tenga el inventario de acuerdo a los movimientos y reportes generados y a su vez cumpla con una cantidad de  2 meses de consumo.</t>
  </si>
  <si>
    <t>Si el inventario no cumple dichas condiciones se debe realizar un oficio para requerir al proveedor y este a la mayor brevedad debe subsanar el inconveniente.</t>
  </si>
  <si>
    <t>Procedimiento facturación PRO-420-193</t>
  </si>
  <si>
    <t>Control existencias de talonarios en bodega</t>
  </si>
  <si>
    <t>Reporte del impresor sobre la producción semanal, para establecer alertas tempranas sobre el control de las existencias.</t>
  </si>
  <si>
    <t>El contratista impresor debe reportar mensualmente el stock fisico de talonarios y el profesional de unidad de apuestas debe revisar dicho stock con respecto a los pedidos radicados por el concesionario de apuestas y así garantizar existencias de los dos meses de consumo.
Cada uno de los pedidos recibidos por parte del concesionario deben ser facturados.</t>
  </si>
  <si>
    <t>Correo electrónico stock
Orden de pedido</t>
  </si>
  <si>
    <t>Requerimientos al impresor en caso de presentarse alguna no conformidad.</t>
  </si>
  <si>
    <t>El profesional de la unidad de apuestas debe tramitar cada vez que el concesionario de apuestas reporta anomalias de calidad y oportunidad en la entrega de formularios. Estas animalias o producto no conforme debe ser gestionado de inmediato con un oficio de requerimento el impresor.</t>
  </si>
  <si>
    <t>Oficio de requerimiento</t>
  </si>
  <si>
    <t>1. Desactualización del plan de contingencia del proceso del sorteo.
2. Fallas tecnológicas de las plataformas que intervienen.</t>
  </si>
  <si>
    <t>Fallas en la realización de los sorteos autorizados de apuestas permanentes.</t>
  </si>
  <si>
    <t>1. Retrazos en la realización del sorteo.
2. Afectación de la credibilidad de la Entidad.
3. Sanciones por parte de los entes de control.</t>
  </si>
  <si>
    <t>Elaboración, revisión y actualización del plan de contingencia</t>
  </si>
  <si>
    <t>La jefe de la unidad de apuestas anualmente debe revisar el plan de contingencia. Esta revisión debe identificar si existen cambios en las plataformas tecnológicas, cambios en las responsabilidades de emisión y transmisión del sorteo, esto con el fin de determinar los ajustes pertinentes al plan. La revisión y actialización de dicho plan se realiza en conjunto con todo el equipo de unidad de apuestas.
 Cada vez que sucede la materialización de un evento o problemática y en la ejecución del plan de contingencia se detecta la no eficacia del plan este debe ser revisado inmedatamente.</t>
  </si>
  <si>
    <t>Reuniones técnicas del grupo de trabajo cuando se presentas fallas en la ejecución del plan.</t>
  </si>
  <si>
    <t>Procedimiento Protocolo sorteos autorizados al concesionario de apuestas PRO-420-197.</t>
  </si>
  <si>
    <t>anual</t>
  </si>
  <si>
    <t>Plan de contingencia vigente</t>
  </si>
  <si>
    <t xml:space="preserve">Definir y documentar los lineamientos que definen la manera en que se revisa y actualiza el plan de contingencia en Apuestas Permanentes. </t>
  </si>
  <si>
    <t>Jefe Unidad de Apuestas y Control de Juegos</t>
  </si>
  <si>
    <t>RG-9</t>
  </si>
  <si>
    <t>RC-15</t>
  </si>
  <si>
    <t>RC-14</t>
  </si>
  <si>
    <t>RG-16</t>
  </si>
  <si>
    <t>RG-44</t>
  </si>
  <si>
    <t>1.Inconsistencias en el reporte de retenidos generado semanalmente.
2. Estados de cuenta incorrectos o desactualizados
3. Criterios de control de garantías de distribuidores con vacios en responsabilidad y tiempo de vigencia.
4. No existen lineamientos sobre ausencias de personal en los controles de garantias.
5. Ofrecimiento de beneficios por parte de terceros</t>
  </si>
  <si>
    <t>RC-10</t>
  </si>
  <si>
    <t>Entrega o retención de billeteria a distribuidores con incumplimiento de requisitos.
Nota: Se debe entender que el incumplimiento de requisitos incorpora los casos en los cuales se retiene erroneamente un despacho a un distribuidor que cumple con los requisitos.
Entrega o retención de billeteria a distribuidores con incumplimiento de requisitos con fin de favorecer a un tercero a cambio de beneficios.</t>
  </si>
  <si>
    <t>1. Incremento de cartera vencida
2. Perdida de garantias en un cobro jurídico
3. Apertura de procesos disciplinarios
4. Hallazgos de entes de control</t>
  </si>
  <si>
    <t>Reporte semanal por parte de la Unidad Financiera y Contable de los distribuidotres retenidos.</t>
  </si>
  <si>
    <t>El profesional de cartera semanalmente realiza una revisión de los reportes de cartera y del estado de las garantias de los distribuidores con el propósito de identificar incumplimientos en los distribuidores para determinar a cuales de ellos se reteniene el despacho de billetería.</t>
  </si>
  <si>
    <t>No confiable</t>
  </si>
  <si>
    <t>Los distribuidores con incumplimiento en sus garantías  y/o pagos deben ser retenidos. No se debe realizar el despacho semanal de billetería</t>
  </si>
  <si>
    <t xml:space="preserve"> Procedimiento Gestión de Cartera PRO-310-244
</t>
  </si>
  <si>
    <t>Profesional de cartera de Unidad Financiera y Contable</t>
  </si>
  <si>
    <t>Semanal</t>
  </si>
  <si>
    <t>Oficio semanal de retenidos</t>
  </si>
  <si>
    <t>Criterios de control de garantías de distribuidores con vacios en responsabilidad y tiempo de vigencia.
No existen lineamientos sobre ausencias de personal en los controles de garantias.</t>
  </si>
  <si>
    <t>Requiere tratamiento inmediato con reponsabilidad del Nivel Directivo</t>
  </si>
  <si>
    <t>Actualizar el procedimiento de Asignación y distribución de billetería para fortalecer en descripción de criterios y lineamientos los controles del procedimiento e incorporar control correctivo de autorización de despacho.
Procedimiento Gestión de Cartera PRO-310-244
Este procedimiento debe ser revisado con cartera y actualizar retención de distribuidores virtuales
Contrato atípico</t>
  </si>
  <si>
    <t>Subgerente General</t>
  </si>
  <si>
    <t>Procedimiento asignación y distribución de billetería
PRO-410-199</t>
  </si>
  <si>
    <t>Verificación del despacho y retención efectuado por la firma impresora</t>
  </si>
  <si>
    <t>El jefe de la unidad de lotería diariamente o cada vez que ocurra un despacho debe verificar que la información enviada al impresor coincida con el reporte que emite la unidad financiera sobre los cambios de cartera en los distribuidores retenidos. El compara los oficios de retenidos y autorizados emitidos por parte de la unidad financiera con la información que se envia.</t>
  </si>
  <si>
    <t>Se debe comunicar inmediatamente al impresor mediante correo electrónico acciones a seguir sobre la inconsistencia detectada.</t>
  </si>
  <si>
    <t>Procedimiento Asignación y distribución de billetería PRO-140-199</t>
  </si>
  <si>
    <t>Jefe de Unidad Financiera</t>
  </si>
  <si>
    <t>Diario o en cada despacho</t>
  </si>
  <si>
    <t>Formato planilla solicitud de despacho, retenciones y adicionales de la firma impresora</t>
  </si>
  <si>
    <t xml:space="preserve">Actualizar el procedimiento de gestión de cartera para fortalecer en la descripción de criterios y lineamientos los controles e incorporar con claridad el Concepto de la Secertaría General sobre el estado de las garantias de los distribuidores.
Analizar, definir y documentar los lineamientos claros del concepto semanal del estado de las ganatias por parte de la Secretaría General. Se debe incorporar lineamientos de responsabilidad, frecuencia, horario, medios, soporte en ausencias.
Debe cambiarse el concepto de proporcionar un listado, por el de generar un concepto sobre el estado de las garantías con el fin que dentro de su campo y rol efectue un análisis y genere alertas sobre vencimientos.
El memorando UF  debe remitir antes 3:30 pm., así mismo el jefe de unidad debe revisar previo al despacho </t>
  </si>
  <si>
    <t>Procedimiento de cartera actualizado</t>
  </si>
  <si>
    <t>1. Escasa inversión publicitaria                                                  °Plan de Premios poco competitivo
2. Actualización de los estudios de mercado 
3. Inadecuada estructuración del plan de premios: El plan de premios no se ajusta a las expectativas y necesidades de los clientes.
4. Falta de seguimiento y análisis a la información de las la ejecución de las ventas.
5. Poco acceso a la información.</t>
  </si>
  <si>
    <t>RG-11</t>
  </si>
  <si>
    <t>Pérdida de mercado de loterías / menores ventas de Lotería</t>
  </si>
  <si>
    <t>1. Disminución en las transferencias al sector salud
2. Disminución de la rentabilidad del negocio
3. Disminución y/o ajustes presupuestales a los costos y gastos proyectados</t>
  </si>
  <si>
    <t>Realización Plan comercial y de mercadeo</t>
  </si>
  <si>
    <t>La Subgerencia anualmente debe diseñar un plan comecial y de mercadeo con el apoyo del equipo de profesionales a cargo en el mes de enero de cada vigencia.
Este plan debe contener las estrategias màs apropiadas y viables para el crecimento y sostenimiento del mercado y ventas de la loterìa, estas estrategias debe estar acompañadas de un presupuesto, cronograma y cuales seràin los indicadores de gestiòn que permiten realizar el seguimiento mensual respectivo.</t>
  </si>
  <si>
    <t>NO APLICA</t>
  </si>
  <si>
    <t xml:space="preserve">Procedimiento Plan comercial y de mercadeo PRO-440-215
</t>
  </si>
  <si>
    <t>Subgerencia General</t>
  </si>
  <si>
    <t>Anual</t>
  </si>
  <si>
    <t>Plan comercial y mercadeo</t>
  </si>
  <si>
    <t>Actualizar, aprobar y socializar (la socialización se hará solo con los involucrados que defina la subgerencia general por ser un documento confidencial) el procedimiento Plan comercial y de mercadeo con el fin de incorporar y mejorar la descripciòn de las actividades en especial:
1. Linemientos de como se debe elaborar el plan y su respectivo contenido
2. Criterios y responsables claros para revisar y aprobar el plan
3. Descripción y lineamientos claros para el seguimiento quincenal al cumplimiento del plan
4. Definir cómo se realiza la evaluaciòn de la efectividad comercial de las estrategías</t>
  </si>
  <si>
    <t>Subgerencia Comercial - Unidad de Loterías -Profesionales de mercadeo y comunicaciones</t>
  </si>
  <si>
    <t>Procedimiento plan cometrcial y de mercdeo actializado PRO-440-215</t>
  </si>
  <si>
    <t>Seguimiento mensual</t>
  </si>
  <si>
    <t>Profesionales del área de comunicaciones y mercadeo mensualmente deben realizar seguimiento al cumplimiento de las estrategias planteadas en el plan comercial y mercadea en terminos de ejecucuión presupuestal, comparando lo edjecutado con lo programado.</t>
  </si>
  <si>
    <t>Se debe reportar y sustentar los motivos del porque no realiza o no se cumplen alguna de las estrategias o actividades definidas en el plan. La subgerencia debe tomar decisión frente al atraso o el incumplimiento.</t>
  </si>
  <si>
    <t>Profesional de comunicaciones</t>
  </si>
  <si>
    <t>Carpeta del plan comercial y de mercadeo</t>
  </si>
  <si>
    <t xml:space="preserve">Actualizar, aprobar y socializar el procedimiento definición plan de premios con el fin de incoporporar y fortalecer la descripción de los controles en el documento. </t>
  </si>
  <si>
    <t>Jefe Unidad Loterias</t>
  </si>
  <si>
    <t>Procedimiento definiciòn plan de premios PRO-PRO-410-202 actualizado</t>
  </si>
  <si>
    <t>Revisión el plan de premios mínimo una vez al año y de  de ser necesario modificar.</t>
  </si>
  <si>
    <t>La Gerencia y subgerencia debe revisar anualmente las variables que afectan el plan de premios y analizar la necesidad de ajustar de acuerdo a los recursos el respectivo plan de premios.</t>
  </si>
  <si>
    <t>Procedimiento Definiciòn Plan de premios PRO-410-202</t>
  </si>
  <si>
    <t>Gerente General
Subgerente General</t>
  </si>
  <si>
    <t>Plan de premios aprobado</t>
  </si>
  <si>
    <t>Seguimiento semanal a la ejecución de ventas a través de los indicadores</t>
  </si>
  <si>
    <t xml:space="preserve">El jefe de la unidad de loteria semanalmente (viernes) debe elaborar un reporte y medir la efectividad de las ventas vs las estrategias. Adicionalmente de manera mensual realizar informa comparativo con el mercado de loterias </t>
  </si>
  <si>
    <t>Revisar si es necesario cambiar las estrategias y analizar porque suceden las desviaciones.</t>
  </si>
  <si>
    <t>Subgerente
Jefe Unidad Loterìas</t>
  </si>
  <si>
    <t>Reporte semanal de ventas
cuadro de mando</t>
  </si>
  <si>
    <t>1. Perdida de los premios recibidos de los distribuidores.
2. Sustracción de los billetes ganadores.
3. ç
5. Responsabilidad diluida de los funcionarios que intervienen. Existe una única responsabilidad, pero otros funcionarios intervienne en la manipualación de los billetes ganadores.
6. Ausencia y/o inconsistencias (soportes, falsificaciones) del registro que refleja la relación de premios que envia el distribuidor.
7. Inconsistencias en la recolección y entrega de los premios por parte de la transportadora.</t>
  </si>
  <si>
    <t>RC-12</t>
  </si>
  <si>
    <t>Inadecuado reconocimiento de premios con el fin de beneficiar un tercero.</t>
  </si>
  <si>
    <t>1. Estados de cuenta incorrectos
2. Apertura de procesos disciplinarios
3. Apertura de procesos penales</t>
  </si>
  <si>
    <t>Control de recepción en la entrega de premios.</t>
  </si>
  <si>
    <t>El auxiliar administrativo de la unidad de lotería semanalmente (martes, jueves y viernes) recibe los paquetes de premios enviados por los distribuidores a través de la empresa transportadora. Inicialmente de verificar la relación de paquetes registrados en la planilla de la transporta frente a los paquetes de premios físicos. Si todo está correcto el funcionario sella la planilla del transportador.</t>
  </si>
  <si>
    <t>Si alguno de los paquetes no están identificados con el código del distribuidor correspondiente, este paquete debe ser abierto enfrente del funcionario de la transportadora para poder identificar el código respectivo.
Si en la planilla viene relacionado algún paquete que fisicamente no exista debe registrarse una nota en la planilla respectiva.</t>
  </si>
  <si>
    <t xml:space="preserve">Procedimiento Lectura de premios PRO-410-206
</t>
  </si>
  <si>
    <t>Auxiliar administrativo
Unidad de Lotería</t>
  </si>
  <si>
    <t>Planilla del transportador
Formato de premios a distribuidores FRO-410-30</t>
  </si>
  <si>
    <t>Deficiencia en la seguridad física de la Unidad de Loterías.
Falta de camaras de seguridad.</t>
  </si>
  <si>
    <t>Actualizar el procedimiento de Lectura de premios para fortalecer en descripción de criterios y lineamientos los controles del procedimeinto e incorporar nuevos controles.</t>
  </si>
  <si>
    <t>Jefe Unidad de Loterías</t>
  </si>
  <si>
    <t>Procedimiento asignación y distribución de billetería
PRO-410-206</t>
  </si>
  <si>
    <t>Apertura de bolsas de premios.</t>
  </si>
  <si>
    <t>El auxiliar administrativo de la unidad de lotería semanalmente (martes, jueves y viernes) realiza la apertura de todos los paquetes de premio recibidos y verifica que los premios y/o billetes corerspondan a la Lotería de Bogotá, posteriormente debe perforar las fracciones en un lugar que no dañe el código de barras.</t>
  </si>
  <si>
    <t xml:space="preserve">Si algún paquete de premios corresponde a otra loteria deben guardados bajo llave y ser notificados a la transportadora y al mismo tiempo al distribuidor respectivo (en el caso en que sea reconocido por la entidad). El auxiliar administrativo (secretaria) de la unidad de loteria debe elaborar un correo electrónico (con copia al jefe de la unidad) informando a la transportadora la inconsistencia, para que ellos envien un funcionario a recoger dichos paquetes.
Cuando el funcionario detecta que no es premio sino devolución debe registrar en la planilla, realizar evidencia fotográfica y fílmica, levantar acta y dar traslado al jefe del área para que este informe de manera inemdiata al disribuidor. El jefe debe verifiacar que el funcionario encargado revise la devolución y no se destruya y de manera inemdiata informe al jefe sobre lo evidenciado. </t>
  </si>
  <si>
    <t xml:space="preserve">Procedimiento Lectura de premios
</t>
  </si>
  <si>
    <t>Billete perforado
Correo Electrónico</t>
  </si>
  <si>
    <t xml:space="preserve">Definir y documentar los lineamientos sobre el uso, disposición y revisión del CCTV sobre el área protegida de unidad de lotería y el control de acceso del personal. Incluir en el protocolo que si se necesita dejar grabado algun tiempo especial se debe gaurdar copia.
</t>
  </si>
  <si>
    <t>Jefe Unidad de recursos Físicos</t>
  </si>
  <si>
    <t>Lineamientoa definidos y documentados</t>
  </si>
  <si>
    <t>Control lectura de premios</t>
  </si>
  <si>
    <t>El funcionario asignado de la unidad de lotería semanalmente (martes, jueves y viernes) realiza la radicación de los paquetes de premios perforados en el aplicativo tecnologico comercial de la loteria, porteriormente los dos auxiliares (auxiliar administrativo y auxiliar ) de la unidad de loteria deben leer (lectura del código de barras de cada fracción) los premios, al finalizar la lectura de cada paquete por distribuidor se debe comparar el total del valor leido con respecto al total del valor reportado en la planilla del distribuidor.</t>
  </si>
  <si>
    <t>Si se detectan diferencias entre lo leido y lo reportado por el distribuidor se debe realizar una segunda lectura de premios (del paquete), si la inconsistencia se mantiene se debe enviar un oficio al distribuidor de manera inmediata informando las inconsistencias detectadas y solicitando el pago respectivo, Este documento debe ser enviado con copia a la unidad financiera y contable. Y se debe realizar seguimiento.</t>
  </si>
  <si>
    <t>Auxiliar y Auxiliar administrativo
Unidad de Lotería</t>
  </si>
  <si>
    <t xml:space="preserve">SE debe ampliar la capacidad de grabación del DVR </t>
  </si>
  <si>
    <t>Revisión reporte premios leidos con cartera</t>
  </si>
  <si>
    <t>El auxiliar de la unidad de lotería termina de leer todos los premios y emite un reporte, el cual consolida la totalidad de premios reconocidos al distribuidor. Con este reporte realiza una revisión conjunta con el profesional de cartera con el fin de comprar los premios renocidos vs las autoliquidaciones de cada distribuidor y su estado de cartera.</t>
  </si>
  <si>
    <t>Si se encuentra diferencias en el sorteo al cual se le reconocieron los premios el auxiliar de la unidad de lotería debe ajustar el reporte de lectura de premios conforme a los criterios del profesional de cartera.
Si se encuentra diferencias en los codigos (de los distribuidores) aplicados a los premios se debe realizar los ajustes respectivos por parte del auxiliar de la unidad de lotería.</t>
  </si>
  <si>
    <t>No Asignado</t>
  </si>
  <si>
    <t xml:space="preserve">Auxiliar de la Unidad de Lotería
Profesional de cartera
</t>
  </si>
  <si>
    <t>Inadecuado</t>
  </si>
  <si>
    <t>Reporte resumen de relaciones de premios leidos</t>
  </si>
  <si>
    <t xml:space="preserve">revisar funciones del profecional de cartera y obligaciones  del contratista (auxiliar de cartera). </t>
  </si>
  <si>
    <t>Validación y cargue al sistema financiero y contable de los premios</t>
  </si>
  <si>
    <r>
      <t>El jefe de la unidad de loterias diariamente</t>
    </r>
    <r>
      <rPr>
        <sz val="10"/>
        <color rgb="FFFF0000"/>
        <rFont val="Calibri"/>
        <family val="2"/>
        <scheme val="minor"/>
      </rPr>
      <t xml:space="preserve"> </t>
    </r>
    <r>
      <rPr>
        <sz val="10"/>
        <color theme="1"/>
        <rFont val="Calibri"/>
        <family val="2"/>
        <scheme val="minor"/>
      </rPr>
      <t xml:space="preserve"> debe revisar que las diferencias presentadas se encuentren justificadas en el reporte respectivo (Reporte resumen de relaciones de premios leidos). Si todo está correcto procede a validar y cargar en el sistema los premios. </t>
    </r>
  </si>
  <si>
    <t>Si existe una diferencia sin justificación el auxiliar de la unidad de loteria debe revisa el respectivo ajuste.</t>
  </si>
  <si>
    <t>Jefe Unidad Lotería</t>
  </si>
  <si>
    <t>Reporte resumen de relaciones de premios leidos
Procesado</t>
  </si>
  <si>
    <t>Contoles físicos de seguridad</t>
  </si>
  <si>
    <t>Existe un CCTV para el ingreso a la loteria y 4 cámaras más para la unidad de Lotería.
Existe control de acceso (control biométrico) en las instalaciones físicas de la unidad de loterias para el personal que ingresa.</t>
  </si>
  <si>
    <t>No existen lineamientos y políticas para el control de CCTV y la manera de solicitar copias para verificar</t>
  </si>
  <si>
    <t>No está documentado</t>
  </si>
  <si>
    <t>Jefe Unidad de Recursos Físicos</t>
  </si>
  <si>
    <t>Automático</t>
  </si>
  <si>
    <t>Permanente</t>
  </si>
  <si>
    <t>Disco duro del CCTV</t>
  </si>
  <si>
    <t>1. Desactualización del plan de contingencia del proceso del sorteo.
2. Fallas tecnológicas de las plataformas que intervienen.
3. Fallas técnicas de los equipos utilizados.</t>
  </si>
  <si>
    <t>RG-13</t>
  </si>
  <si>
    <t>Fallas en la realización del sorteo</t>
  </si>
  <si>
    <t>Mantenimiento preventivo y correctivo de los equipos para la realización del sorteo</t>
  </si>
  <si>
    <t>Existe un firma especializada en equipos para realización de sorteos que se encarga de efectuar mantenimiento preventivo de manera semanal (todos los jueves a las 12:30 M) a todos los equipos involucrados en el sorteo a realizar. Las actividades de mantenimiento se realizan de acuerdo a la lista de chequeo diseñada para los equipos por parte de la empresa especializada. Una vez realizado el mantenimiento se deben realizar 10 pruebas con la cantidad de balotas exactas que se utilizan en el sorteo oficial. Estas pruebas de funcionamiento deben ser filmadas por la empresa contratada para latransmisión en vivo por televisión del sorteo.</t>
  </si>
  <si>
    <t>Si en la realización del mantenieminto y pruebas técnicas semanales se detectan fallas el proveedor debe realizar los correctivos técnico necesarios en el momento, para garantizar la realización del sorteo.
Si existen fallas graves en ciertos equipos la Lotería cuenta equipos y materiales de contingencia, los cuales se utilizaran hasta que el equipo principal se ajuste.</t>
  </si>
  <si>
    <t>Procedimiento revisión y mantenimiento de equipos de sorteo PRO-410-237
Lista de chequeo del tercero especializado
Contrato de Mantenimeinto debidamente legalizado</t>
  </si>
  <si>
    <t>Técnico especializado de la empresa contratada
Jefe Unidad Loterias y/o delegado</t>
  </si>
  <si>
    <t>Acta de mantenimiento semanal
Informe de mantenimeinto semanal
CD del registro filmico de las pruebas y mantenieminto</t>
  </si>
  <si>
    <t>Realizar actualización y aprobación al Plan de contingencia de Loteria. Periodicidad cada 6 meses o cuando una situación especial amerite su revisión.</t>
  </si>
  <si>
    <t>Jefe Unidad de Lotería</t>
  </si>
  <si>
    <t>Plande contingencia</t>
  </si>
  <si>
    <t>Transmisión del sorteo</t>
  </si>
  <si>
    <t>Existe un proveedor permanente que se encarga de producir, grabar y emitir por televisión el sorteo semanal de la Lotería.</t>
  </si>
  <si>
    <t>El proveedor de la transmisión del sorteo debe tener un plan de contingencia debidamente diseñado y aprobado que permita respaladar la realización del sorteo.</t>
  </si>
  <si>
    <t>Procedimiento de realización del sorteo PRO-410-204
Contrato de transmisión del sorteo</t>
  </si>
  <si>
    <t>Proveedor asiganado
Jefe Unidad Loterias y/o delegado</t>
  </si>
  <si>
    <t>CD con la grabación del sorteo
Registro filmico a través de plataforma digital</t>
  </si>
  <si>
    <t>Socializar y capacitar en el plan de contingencia</t>
  </si>
  <si>
    <t>Lista de asistencia
Material de difusión</t>
  </si>
  <si>
    <t>Existe un plan de contingencia que identifica fallas y problemáticas de los temas centrales a la hora de efectuar el sorteo de la Lotería los temas centrales son: 1. sistemas, 2. fluido eléctrico, 3. funcionarios, 4. parte operativa y técnica y 5. Otras contingencias. Para cada problemática existe un procedimeinto de contingencia.
Nota: Sin embargo no existen linemientos claros sobre cada cuando se debe realizar la revisión y actialización del plan, de cuales son los mecanismos formales de revisión, aprobación y difusión, la decisiòn sobre ejercicios de pruebas para verificar la efectividad de ciertas contingencias, cuales son los responsables concretos de cada contingencia.</t>
  </si>
  <si>
    <t>Cada falla o problemática detectada que pueda afectar la realización del sorteo tiene una contingencia descrita para efectuar.</t>
  </si>
  <si>
    <t xml:space="preserve">Plan de contingencia vigente
</t>
  </si>
  <si>
    <t>Jefe Unidad Loterías</t>
  </si>
  <si>
    <t>Cada vez que se materialice cada una de las fallas o problemáticas identificadas en el Plan</t>
  </si>
  <si>
    <t>No existe un registro oficial sobre el uso de contingencias.</t>
  </si>
  <si>
    <t>Definir y documentar los lineamientos que definen la manera en que re revisa y actualiza el plan de contingencia en la Lotería</t>
  </si>
  <si>
    <t>Acceso restringido a la boveda donde se custodia los equipos del sorteo</t>
  </si>
  <si>
    <t>Cada vez que se da inicio a la realización del sorteo el delegado de la secretaria de gobierno debe dar aprtura de la bóveda de seguridad y así dar inicio al protocolo del sorteo de la Lotería de Bogotá.
El Delegado de la Gerencia debe confirmar que el número de los sellos que se encuentran en urna y bóveda corresponda a los registrados en el mantenimiento previo al sorteo, El  delegado de Gobierno debe entregar al delegado de Gerencia los sellos que se retiran de la urna, bóveda y maletines para ser destruidos posteriormente.</t>
  </si>
  <si>
    <t>No está definido que sucede si los sellos de seguridad no cumplen con los requisitos.</t>
  </si>
  <si>
    <t>Procedimiento realización sorteo Lotería PRO-410-204</t>
  </si>
  <si>
    <t>Delegado de la secretaria de Gobierno del Distrito</t>
  </si>
  <si>
    <t>Cada sorteo</t>
  </si>
  <si>
    <t xml:space="preserve"> Formalizar mediante acto administrativo la delegación de la Gerencia a los sorteos . Actualizar y garantizar el cumplimietneo del procedimieto realizacion sorteo.</t>
  </si>
  <si>
    <t>acto administrativo</t>
  </si>
  <si>
    <t>1. La información (hechos económicos) de costos y gastos no llegue oportunamente por parte de los terceros antes del cierre del periodo contable.
2. Falta de conocimiento en la aplicación de las normas contables vigentes por parte de los profesionales que intervienen.
3. Errores en la parametrización del sistema contable en los cargues automáticos.
4. Errores en la información de ingresos, costos y gastos que se registra en la contabilidad en forma automática (Alto volumén de partidas conciliatorias).</t>
  </si>
  <si>
    <t>RG-27</t>
  </si>
  <si>
    <t>No razonabilidad de los estados financieros (Falta de coherencia y veracidad).</t>
  </si>
  <si>
    <t>1. Sanciones por parte de los entes de control
2. Toma de decisiones con información incorrecta
3. Reprocesos y/o desgaste administrativo</t>
  </si>
  <si>
    <t xml:space="preserve">Conciliación partidas bancarias
</t>
  </si>
  <si>
    <t>Diariamente el tesorero debe descargar los archivos de recaudo del portal de cada banco, estos archivos son entregados al profesional IV de financiera que se encarga de cargar el registro en el aplicativo interno.
El auxiliar de tesoreria semanalmente debe cargar en el aplicativo las consignaciones de promocionales entregadas por la unidad de apuestas. mensualmente consignaciones de arrendamientos, créditos de vivienda, gastos de administración y premios caducos y otros rubros eventuales.
Mensualmente el profesional IV en financiera con los extractos mensuales de los bancos debe cruzar con las partidas que se cargaron diariamente al aplicativo.</t>
  </si>
  <si>
    <t>Se identifican las causas de descuadre y se debe corregir la partida de acuerdo al análisis identificado.</t>
  </si>
  <si>
    <t>Procedimiento gestión de ingresos PRO.310.247
Procedimiento de conciliaciones bancarias PRO.310.252</t>
  </si>
  <si>
    <t>Profesional 4 de Financiera</t>
  </si>
  <si>
    <t>Carpeta de conciliaciones bancarias</t>
  </si>
  <si>
    <t>Actalizar documento existente o crear uno nuevo donde se estipule que el el jefe de la unidad anualmente debe solicitar el cronograma de capacitaciones y actualizaciones normativas, con el fin de mantener los conocimientos actualizados con respecto a la Contaduría Genreal.</t>
  </si>
  <si>
    <t>Jefe Unidad Financiera y Contable</t>
  </si>
  <si>
    <t>Documento Metodológico</t>
  </si>
  <si>
    <t>Gestión preventiva a través comunicados sobre los plazos límite del reporte de información.</t>
  </si>
  <si>
    <t>Anualmente la Jefe de la Unidad Financiera y Contable genera una circular a todos los jefes y supervisores de contrato para comunicar el cronograma oficial de envío oportuno de información financiera. Circular firmada por el Secretario General.
Cuada vez que la jefe de unidad identifique retrasos significativos (por tardar un día antes sdel vencimiento) se generan llamadas y correos electrónicos recordando que se tramiten oportunamente todas las ordenes de pago.</t>
  </si>
  <si>
    <t>Se dejan pendientes para causar en el siguiente periodo. Si los  retrasos en la entrega de la información financiera generan saciones estas darán inicio a las investigaciones correspondientes-</t>
  </si>
  <si>
    <t>Políticas operativas del proceso</t>
  </si>
  <si>
    <t>Jefe de la Unidad Financiera y Contable</t>
  </si>
  <si>
    <t>Circular con el cronograma de entrega de información
Correo electrónico</t>
  </si>
  <si>
    <t>Corodinar las capacitaciones requeridas con TH</t>
  </si>
  <si>
    <t>Solicitud de actualización normativa contable</t>
  </si>
  <si>
    <t>El jefe de la unidad durante la anualidad debe solicitar el cronograma de capacitaciones a la Contaduria General de la Nación y actualizaciones normativas para el año y así programar y coordinar con TH la asistencia a los eventos.</t>
  </si>
  <si>
    <t>Solicitar reprogramaciones. Identificar las necesidades de capacitación a funcionarios.</t>
  </si>
  <si>
    <t>Solicitud
Plan de capacitaciones</t>
  </si>
  <si>
    <t>1. Hurto intencionado por parte de funcionarios y/o terceros.
2. Filtración de información de seguridad en las combinaciones de la cajas fuertes.
3. Falta de controles adecuados.</t>
  </si>
  <si>
    <t>RC-29</t>
  </si>
  <si>
    <t>Perdida de títulos de valor con el fin de un beneficio propio o de terceros</t>
  </si>
  <si>
    <t>1. Reposición de título valor por perdida
2. Uso no autorizado de títulos valor
3. Perdida de recursos
4. Procesos disciplinarios
5. Hallazgos de entes de control</t>
  </si>
  <si>
    <t>Token de acceso a protales bancarios guardados en bóveda de seguridad</t>
  </si>
  <si>
    <t>El Representante legal debe tramitar ante el banco la solicitud de administracion de portal y con este servicio se asigana un token de seguridad para acceso al portal. El tesorero guarda estos token en la boveda de seguridad todos dias al finalizar la labor. El Tesorero es el único funcionario con la autorización suficiente para el uso de los token de seguridad de cada entidad financiera.</t>
  </si>
  <si>
    <t>Cuando existan ausencias programadas o urgentes se comparte la clave con el funcionarios autorizado y luego es cambiado una vez sea reincorporado, igual con los acceso al banco de usuario.</t>
  </si>
  <si>
    <t>Procedimiento gestión de egresos
PRO-310-246</t>
  </si>
  <si>
    <t>Tesorera</t>
  </si>
  <si>
    <t>No existe evidencia o relación de que cantidad y tipos de token están a cargo del tesorero
Listado de titulos de valor en garantía bajo custodia de la tesorería</t>
  </si>
  <si>
    <t xml:space="preserve">Documentar y aprobar documento con las políticas y disposiciones de seguridad para token, bovedas de seguridad y títulos valor.  Dicho docuemtno debe establecer  como política la obligación que la Jefe de la Unidad Financiera pueda revisar saldos en bancos de manera diaria. </t>
  </si>
  <si>
    <t>Bovedas de seguridad para custodia de documentos</t>
  </si>
  <si>
    <t>La tesorera es responsable del uso y manejo de las claves de las 2 bovedas de seguridad
Aux adinistrativo 1tesoreria boveda: premios en proceso de pago, chequeras en uso, sello seco para los chauqes y documentos bancarios que lo ameriten.
Tesorera: token, claves, titulos valor, cdt, cheques, billetes en proceso de investigación de fraude, tarjetas bonos para estimulo de ventas.</t>
  </si>
  <si>
    <t>Pendiente de elaborar políticas</t>
  </si>
  <si>
    <t>Inventario de elementos devolutivos</t>
  </si>
  <si>
    <t>Diseñar e implementar un formato de relación de custodia de token de seguridad</t>
  </si>
  <si>
    <t>Formato implementado</t>
  </si>
  <si>
    <t>Inventario mensual de cheques</t>
  </si>
  <si>
    <t>Mensualmente el auxiliar de tesoreria y la tesorera elaboran un acta con el inventario de chques. Dentro de estas actas se relacionan: el banco, la cuenta y el numero de cheque con su intervalo. El acta debe estar firmada por los dos involucrados relacionando fecha y hora de la actividad.</t>
  </si>
  <si>
    <t>Si exite perdida de algún cheque se debe solicitar al banco el no pago del cheque y seguir el protocolo establecido por el banco</t>
  </si>
  <si>
    <t>Acta control de cheques</t>
  </si>
  <si>
    <t xml:space="preserve">Solicitar la opción de doble token al banco, y estabelcer un procedimiento donde sea obligatorio que la Jefe de la Undiad FInanciera y contable ingrese la clave del segundo token para poder hacer transacciones y en caso de no estar alguna de las dos principales se autorice al Secretario General. </t>
  </si>
  <si>
    <t xml:space="preserve">Documentar la devoluciones del CDT, donde se incluya como obligación que la Secretaria General  envie un documento que  justifique y soporte las razones por las cuales se realiza devolución del CDT de los distribuidores. </t>
  </si>
  <si>
    <t>Concentración de recursos en una sola entidad</t>
  </si>
  <si>
    <t>Documentar  políticas de la colocación de recursos</t>
  </si>
  <si>
    <t xml:space="preserve">1. Desconocimiento del manual de marca.
2. Emitir documentación o piezas sin solicitar la aprobacion del area de Comunicaciones y Mercadeo. </t>
  </si>
  <si>
    <t>RG-20</t>
  </si>
  <si>
    <t>Uso incorrecto de la marca corporativa.</t>
  </si>
  <si>
    <t>1. Demandas por derechos de autor o uso inapropiada de la marca. 
2. Desfiguracion de la marca y los mensajes.</t>
  </si>
  <si>
    <t>Manual de marca corporativa actualizado y manual de identidad corporativa</t>
  </si>
  <si>
    <t>El profesional 1 del área de comunicaciones cada vez que la entidad lo requiera debe realizar una revisión y actualización de los documentos:
1. Manual de marca corporativa
2. Manual de identidad corporativa
Estos documentos reflejan los lineamientos para el uso, aplicación y correcta difusión y construcción de la marca, una vez sean actualizados estos documentos deben ser socializados a todos los funcionarios de la Lotería y puestos a disposición en la Intranet de la Entidad.</t>
  </si>
  <si>
    <t>No aplica</t>
  </si>
  <si>
    <t xml:space="preserve">1. Manual de marca corporativa
2. Manual de identidad corporativa
</t>
  </si>
  <si>
    <t>Profesional 1 área de comunicaciones</t>
  </si>
  <si>
    <t>Cada vez que se requiera</t>
  </si>
  <si>
    <t>1. Manual de marca corporativa
2. Manual de identidad corporativa</t>
  </si>
  <si>
    <t>Solicitar al área de planeación incorporar manuales y documentos metodológicos o instructivos en el sistema documental del sistema integrado de gestión.</t>
  </si>
  <si>
    <t>Correo electrónico de solicitud</t>
  </si>
  <si>
    <t>Revisión de piezas de comunicación</t>
  </si>
  <si>
    <t>Cualquier pieza gráfica o material de merchandising de comunicación propia o de terceros que se desarrolle bajo la marca Lotería de Bogotá,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</si>
  <si>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Cuando existe incumplimiento de algún lineamiento del manejo del isologo en cuanto a tamaños, fondos, texturas permitidos, así como el manejo de la paleta de colores, variables, tipografía y usos indebidos, estos deben ser corregidos por el área involucrada.</t>
  </si>
  <si>
    <t xml:space="preserve">Documento metodológico de revisión de piezas de comunicación
</t>
  </si>
  <si>
    <t>Correos electrónicos de aprobación
Informe de ejecución del contrato de agencia digital</t>
  </si>
  <si>
    <t>Revisión de las alertas que envía "Google Alerts" de monitoreo de medio digitales</t>
  </si>
  <si>
    <t>El profesional 1 del área cada vez que llegue una alerta de Google debe verificar la la información tanto positivas como negativa, con el objetivo de identificar que está pasando en el mercado.</t>
  </si>
  <si>
    <t>Se debe revisar la fuente de información o nota negativa, si se detecta información errada o falsa, se debe solicitar la rectificación de los errores por el mismo medio o realizar un comunicado oficial por medios donde se de la corrección o alcance del hecho presentado.</t>
  </si>
  <si>
    <t>Estos lineamientos no están documentos</t>
  </si>
  <si>
    <t>Cada vez que llegue una alerta</t>
  </si>
  <si>
    <t>Correos electrónicos de Google alerts</t>
  </si>
  <si>
    <t>1. Vocero no autorizado por la entidad. 
2. Comunicación no aprobada, ni gestionada por el area de Comunicaciones y Mercadeo 
3. Vocero no se apega a los mensajes ni poliitica de comunicación de la entidad.
4. Desconocimiento de los lineamientos en materia de comunicaciones por parte de algún funcionarios.</t>
  </si>
  <si>
    <t>RG-21</t>
  </si>
  <si>
    <t>Gestión inadecuada del mensaje (vocero, mensaje, mecanismo, receptor).</t>
  </si>
  <si>
    <t>1. Crisis de Marca y/o reputación on line.
2. Demandas.
3. Afectar cumplimiento de objetivos estratégicos.
4. Afectar la percepción del servicio.</t>
  </si>
  <si>
    <t>Protocólo de comunicaciones digital</t>
  </si>
  <si>
    <t xml:space="preserve">Existe un documento de protocolo de comunicación en la Lotería que permite alcanzar un lenguaje adaptado a los usuarios para crear y mantener una comunicación fluida con los clientes. En digital: Brindaremos respuestas creando una línea de comunicación efectiva y personalizada con cada usuario. De esta manera podremos asistir a nuestra comunidad con la información adecuada.  
En ATL y BTL: La comunicación debe ser cercana, utilizando un lenguaje sencillo y cercano a los clientes, teniendo en cuenta sus requerimientos. </t>
  </si>
  <si>
    <t xml:space="preserve">Protocolo de comunicaciones
</t>
  </si>
  <si>
    <t>Manual protocolo de comunicaciones de ka Lotería</t>
  </si>
  <si>
    <t>Actualizar matriz de comunicaciones</t>
  </si>
  <si>
    <t>Matriz de comunicaciones</t>
  </si>
  <si>
    <t>Cualquier pieza gráfica o material de merchandising de comunicación propia o de terceros que se desarrolle bajo la marca Lotería de Bogotá, la cual debe estar debidamente aprobada por el área de comunicaciones y mercadeo. La pieza gráfica debe ser remitida vía correo electrónico a los profesionales del área de comunicaciones y mercadeo de la Lotería de Bogotá para ser revisada, si requiere cambios se informaran por este medio los mismos, de lo contrario se dará la respectiva aprobación o una vez se hayan realizado los cambios.
Las piezas desarrolladas por la agencia de publicidad contratada por la lotería de Bogotá serán aprobadas directamente por el supervisor del contrato.</t>
  </si>
  <si>
    <t>1. Convocatoria insuficiente.
2. No se invitan a los segmentos de interes.
3. Falta de interés por parte de las partes interesadas.
4. Estrategias no apropiadas</t>
  </si>
  <si>
    <t>RG-22</t>
  </si>
  <si>
    <t>Bajo cubrimiento en la rendición de cuentas</t>
  </si>
  <si>
    <t>1. Desinformación.
2. Desconocimiento en la gestion de la entidad.
3. Incumplimiento a la normatividad.</t>
  </si>
  <si>
    <t>Identificación y actualización de las diferentes partes interesadas en la Lotería</t>
  </si>
  <si>
    <t>Anualmente el profesional de planeación debe realizar una revisión y actualización de la caracterización de las partes interesadas, esto con el fin de garantizar que se identifican los cambios de comportamiento e información frente a todos los involucrados que tengan relación con la Lotería de Bogotá.</t>
  </si>
  <si>
    <t>Si se identifican cambios en la caracterización como:
1. Cambios en las características de alguna PI existente.
2. Necesidad de ampliar la información que describe las características de una parte interesada.
3. Identificación de una parte interesada no documentada.
La matriz de caracterización de partes interesadas debe ser actualizada y difundida</t>
  </si>
  <si>
    <t>No existe documento que defina los lineamientos de elaborar y actualizar la caracterización de partes interesadas</t>
  </si>
  <si>
    <t>Profesional de Planeación</t>
  </si>
  <si>
    <t>Caracterización de partes interesadas</t>
  </si>
  <si>
    <t>Documentar los lineamientos para la elaboración, revisión y difusión de la caracterización de las partes interesadas</t>
  </si>
  <si>
    <t>Planeación</t>
  </si>
  <si>
    <t>Documentpo metodológico que describe o define la manera en que se revisa y actualiza la caracterización de partes interesadas.</t>
  </si>
  <si>
    <t>Revisar estrategía de rendición de cuentas</t>
  </si>
  <si>
    <t>Anualmente el profesional de planeación debe revisar que la estrategia de rendición de cuentas contenga los lineamientos de la normatividad vigente para los procesos de rendición de cuentas, en los difernees ejercicios</t>
  </si>
  <si>
    <t>La estrategía planteada anualmente para la rendición de cuentas debe ser ajustada hasta que cumpla los trequerimientos normativos y legales vigentes.</t>
  </si>
  <si>
    <t>Procedimiento Rendición de cuentasd PRO.332.341</t>
  </si>
  <si>
    <t>Estrategía de rendición de cuentas revisada</t>
  </si>
  <si>
    <t>Revisar y actualizar el procedimiento de rendición de cuentas PRO.332.341, con el propósito de fortalecer la descripción y detalle de los métodos en los controles definidos</t>
  </si>
  <si>
    <t>Procedimiento de rendicón de cuentas actualizado</t>
  </si>
  <si>
    <t>Seguimiento a la implementación del plan de rendición de cuentas</t>
  </si>
  <si>
    <t>El profesional de planeación cada vez que lo requira debe realizar seguimiento a las dierentes tareas definidas en el plan de rendición de cuentas, con el fin de identificar atrasos u omisiones significativas que puedan afectar el cumplimiento del ejercicio de rendición de cuentas</t>
  </si>
  <si>
    <t>Se deben inplementar las acciones que permitan ajustar las desviaciones detectadas.</t>
  </si>
  <si>
    <t xml:space="preserve">Procedimiento Rendición de cuentasd PRO.332.341
</t>
  </si>
  <si>
    <t>Plan de Rendición de Cuentas con seguimiento</t>
  </si>
  <si>
    <t>Evaluar le efectividad de las estrategias de rendición de cuentas y su cubrimiento</t>
  </si>
  <si>
    <t>El profesional de planeación debe realizar un análisis, medición y seguimiento al resultado final de la rendición de cuentas con el objetivo de realizar evaluación del proceso de rendición de cuentas. Esta evaluación pretende verificar la efectividad de las estrategias utilizadas para saber si se logró:
1. Cubrimiento de los temas inicialmente plateados
2. Cubrimiento y asistencia de los diferentes sectores de las partes interesadas
3. Nivel de participación</t>
  </si>
  <si>
    <t>Si el resultado final del proceso de rendición de cuentas se evidencias desviaciones significativas frente a lo planeado se deben documentar acciones que permitan ajustar las estrategias y plan de la próxima vigencia.</t>
  </si>
  <si>
    <r>
      <t xml:space="preserve">Procedimiento Rendición de cuentasd PRO.332.341
</t>
    </r>
    <r>
      <rPr>
        <sz val="10"/>
        <color rgb="FFFF0000"/>
        <rFont val="Calibri"/>
        <family val="2"/>
        <scheme val="minor"/>
      </rPr>
      <t>.</t>
    </r>
  </si>
  <si>
    <t>Informe con los resultados y propuestas de mejora.</t>
  </si>
  <si>
    <t xml:space="preserve">1. Ausencia de condiciones de aseguramiento, protección y prevención en los espacios laborales
2. No adopción de medidas de autocuidado y protección laboral
3. Jornadas laborales extensas
4. Riesgos laborales no identificados </t>
  </si>
  <si>
    <t>RG-37</t>
  </si>
  <si>
    <t>Aumento significativo del nivel de accidentalidad del personal</t>
  </si>
  <si>
    <t>1. Ausentismo laboral
2. Multas o sanciones
3. Pago de prestaciones asistenciales o económicas.
4. Atraso en el desempeño organizacional del grupo de trabajo</t>
  </si>
  <si>
    <t>Proceso de identificación y tratamiento de riesgos laboral</t>
  </si>
  <si>
    <t>Anualmente el Jefe de la unidad de talento humano debe coordinar con la ARL la permanente actualización de la matriz de riesgos, esta actualización incluye visitas y observaciones en campo con  el propósito de identificar y actualizar las variables asociadas a los diferentes tipos de riesgos, con esta actualización el riesgo es valorado nuevamente y así se definen las acciones o recomendaciones para gestionar el riesgo. 
Nota: Se podrá identificar apoyo de recurso humano a través de pretaciones de servicios o practicas de estudiamtes dependiendo de los recursos asignados.</t>
  </si>
  <si>
    <t>Si producto del seguimiento se observan incumplimientos significativos en las recomendaciones anteriores o evidencia de situaciones nuevas con una valoración de riesgo Alta estas situaciones deben ser llevadas al Comité Paritario de seguridad y salud en el trabajo con el fin de tomar decisiones y acciones inmediatas.</t>
  </si>
  <si>
    <t>No están documentados</t>
  </si>
  <si>
    <t>Jefe Unidad de Talento Humano</t>
  </si>
  <si>
    <t>Matriz de riesgos en salud ocupacional</t>
  </si>
  <si>
    <t>Documentar y aprobar los métodos y criterios para gestionar el panorama de riesgos laborales en la Lotería.</t>
  </si>
  <si>
    <t>Unidad de Talento Humano</t>
  </si>
  <si>
    <t>Proceso gestión de incidentes y accidentes labotrales</t>
  </si>
  <si>
    <t xml:space="preserve">Cada vez que ocurra un incidente o accidente de trabajo el funcionario involucrado en el accidente debe reportar verbalmente al Jefe de la unidad, para que dicho funcionario registre el incidente y/o accidente laboral. El registro se debe hacer en la página de la ARL FURAT, dentro de los 2 días hábiles siguientes, se debe imprimir y se deja en la historia labotral, el brigadista del piso debe valorar el accidente o incidente y determinar los pasos a seguir y si es necesario el traslado a un centro médico. 
El COPASST tiene quince (15) días para realizar la investigación respectiva del accidente o incidente laboral. </t>
  </si>
  <si>
    <t>Dependiendo del análisis de causas del incidente o accidente el grupo responsable de la investigación de identificar y definir las recomendaciones pertinentes</t>
  </si>
  <si>
    <t>Cada vez que ocurra un incidente o accidente</t>
  </si>
  <si>
    <t>Registro de reporte e investigación de accidentes de la ARL
Formato de investigación de incidentes y accidentes de trabajo</t>
  </si>
  <si>
    <t>Documentar y aprobar los métodos y criterios para gestionar los incidentes y accidentes laborales.</t>
  </si>
  <si>
    <t>Seguimiento a la accidentalidad e incapacidades</t>
  </si>
  <si>
    <t>Anualmente el Jefe de la unidad de talento humano debe bajar un reporte de accidentalidad por medio del portal de la ARL, se debe analizar las cifras en terminos de:
1. Si la estadística aumenta
2. Las áreas con mayor frecuencia o mayor volumen 
Semestralmente se debe analizar el de incapacidades, en terminos de:
1. Estadística
2. Áreas y que funcionarios involucrados
3. Causas más recurrentes</t>
  </si>
  <si>
    <t>Impeltar acciones de intervención
capacitar, higiene postural, habitos de vida saludable
verificar incapacidades</t>
  </si>
  <si>
    <t>No existe</t>
  </si>
  <si>
    <t>Falta por implementar</t>
  </si>
  <si>
    <t>Generar campañas de capacitación y sensibilización sobre las practicas seguras frente a los riesgos laborales identificados.</t>
  </si>
  <si>
    <t>Listas de asistencia
Material de capacitación</t>
  </si>
  <si>
    <t>1. Falta de comunicación vertical y horizontal
2. Falta de reconocimiento
3. Estrés laboral
4. Falta de Motivación
5. Espacio físico no apto para el desempeño de las labores</t>
  </si>
  <si>
    <t>RG-38</t>
  </si>
  <si>
    <t>Clima organizacional o laboral en niveles no adecuados</t>
  </si>
  <si>
    <t>1. Ausentismo laboral
2. Ineficiente gestión del tiempo
3. Retraso en la realización de tareas
4. Resistencia a los cambios institucionales</t>
  </si>
  <si>
    <t>Identificasción e implementación de los planes de capacitación y binestar</t>
  </si>
  <si>
    <t>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aprouebar su contenido y alcance.
Dichos planes deben ser socializados a través de la intranet de la empresa y publicados en la página web en los meses de Enero y febrero de cada vigencia.</t>
  </si>
  <si>
    <t>Cada una de las necesidades identificadas deben ser justificadas con el fin de analizar su viabilidad. Así mismo se deben justioficar los rechazos o ajustes a las necesidades.</t>
  </si>
  <si>
    <t>Procedimiento Capacitación y formación PRO.320.223
Procedimeinto gestión de calidad de vida laboral PRO.320.224</t>
  </si>
  <si>
    <t>Plan de capacitación
Programa de bienestar</t>
  </si>
  <si>
    <t>Actualizar y aprobar el procedimiento de gestion de calidad de vida laboral PRO.320.224 con el fin de incorporar las acciones tendientes a la gestion de clima laboral y el Procedimiento de inducción PRO.320.219</t>
  </si>
  <si>
    <t>Procedimeinto actualizado</t>
  </si>
  <si>
    <t>Proceso de inducción y reinducción</t>
  </si>
  <si>
    <t>El Jefe de TH debe realizar el respectivo proceso de inducción a cada una de las personas nuevas que ingresan como funcionarios de la Lotería, esta inducción debe cumplir con los lineamientos y temas que debe cubrir de acuerdo a las políticas estableceidas en la Empresa. El material y contenido de la inducción debe permanecer actualizado de forma permanente.
El proceso de reinducción se debe realizar cada 2 años a todos los funcionarios de la Lotería a través de una charla de presentación por parte del Jefe de la unidad de TH.</t>
  </si>
  <si>
    <t>No se realiza evaluación de los niveles de entendimiento del proceso de inducción</t>
  </si>
  <si>
    <t xml:space="preserve">Procedimiento de inducción PRO.320.219
</t>
  </si>
  <si>
    <t>Cada 2 años
Cada ingreso de personal</t>
  </si>
  <si>
    <t>Presentación de inducción
Registro inducción y reinducción</t>
  </si>
  <si>
    <t xml:space="preserve">Definir y documentar los lineamientos internos que debe seguir cada funcionario para tramitar quejas de acoso laboral. Resolucion 652 de 212. </t>
  </si>
  <si>
    <t>Unidad de Talento Humano
Atención al Cliente</t>
  </si>
  <si>
    <t>Documento metodológico
Procedimiento actualizado</t>
  </si>
  <si>
    <t>Medición y análisis del clima laboral</t>
  </si>
  <si>
    <t>En el último trimestre del año el Jefe de la Unidad de TH debe coordinar la implementación y ejecución de encuestas de clima organizacional con el fin de análizar e identificar cuales de las variables a medir están debiles de acuerdo a la meta del plan estrategico establecida.</t>
  </si>
  <si>
    <t>Se deben intervenir cada una de las variables que no logran los niveles establecidos como meta, a través de acciones que permitan gestionar dichas debilidades, estas acciones se deben llevar al plan de acción (otros planes).</t>
  </si>
  <si>
    <t xml:space="preserve">Procedimiento gestion de calidad de vida laboral PRO.320.224
</t>
  </si>
  <si>
    <t>Informe de medición de clima laboral</t>
  </si>
  <si>
    <t>Comité de convivencia laboral</t>
  </si>
  <si>
    <t>Semestralmente el comité debe reunirse con el propósito de analizar y superar la presuntas conductas de acoso laboral.
El comité tiene una vigencia de 2 años, se constituye mediante acta.</t>
  </si>
  <si>
    <t>Se debe indagar a los participantes y después invita a conciliar</t>
  </si>
  <si>
    <t xml:space="preserve">Resolución 652 de 2012
</t>
  </si>
  <si>
    <t>Presidente elegido de los miembros del cómite</t>
  </si>
  <si>
    <t>Acta deñl comité de carácter confidencial</t>
  </si>
  <si>
    <t>1. Falta de una planificacion y programación de las actividades de inducción, reinducción y entrenamiento.
2. Inasistencia de los funcionarios a las actividades de inducción y reinducción.
3. Poco disposición de tiempo para las actividades de entrenamiento y empalme</t>
  </si>
  <si>
    <t>RG-39</t>
  </si>
  <si>
    <t>Bajos niveles de inducción y entrenamiento del personal en el cargo</t>
  </si>
  <si>
    <t>1. Desconocimento de procesos, funciones, actividades
2. Procesos disciplinarios
3. Errores en el desarrollo de las tareas
4. Retrasos en la ejecución de tareas
5. Reprocesos</t>
  </si>
  <si>
    <t>Actualizar y aprobar el procedimiento inducción y reinducción con el proposito de incluir las activiadades y controles necesarios para la elaboración y publicación del plan anual de capacitación, articulado con el plan de acción
reglar el entrenamiento en el puesto de trabajo y directivos.</t>
  </si>
  <si>
    <t>Unidad de Talento Humano
Planeación</t>
  </si>
  <si>
    <t>Entrenamiento del personal en el cargo nuevo</t>
  </si>
  <si>
    <t>El Jefe inmediato de realizar un entrenamiento de la persona nueva en el cargo de acuerdo sus funciones y entrenarlo en cada herramienta de trabajo que deba utilizar.</t>
  </si>
  <si>
    <t>No se realiza evaluación de los niveles de entendimiento del proceso de entrenamiento</t>
  </si>
  <si>
    <t>Jefe inmediato</t>
  </si>
  <si>
    <t>Cada vez que existe un funcionario nuevo en un cargo</t>
  </si>
  <si>
    <t>No existe evidencia</t>
  </si>
  <si>
    <t xml:space="preserve">1. Falta de planeación de las actividades programadas
2. Inasistencia de los servidores a las capacitaciones programadas
</t>
  </si>
  <si>
    <t>RG-40</t>
  </si>
  <si>
    <t>Inadecuada de cobertura y pertinencia de los planes de capacitación y calidad de vida</t>
  </si>
  <si>
    <t>1. Desactualización de los servidores en asuntos materia de su empleo
2. Procesos disciplinarios</t>
  </si>
  <si>
    <t>Realizar seguimiento a la implementación de los planes de capacitación y bienestar</t>
  </si>
  <si>
    <t>El jefe de la unidad trimestralmente debe verificar la ejecución de lo definido en los planes de capacitación y bienestar.
Actividad, tiempo, cobertura de funcionarios y unidades</t>
  </si>
  <si>
    <t>Se reprograman aquellas actividades que no se han realizado. Y se evalua la viabilidad de correcciones en el tema de cobertura</t>
  </si>
  <si>
    <t>Procedimiento Capacitación y formación PRO.320.223
Ficha técnica de los indicadores de desempeño</t>
  </si>
  <si>
    <t>Jefe unidda</t>
  </si>
  <si>
    <t>Trimestral</t>
  </si>
  <si>
    <t>Informe de indicadores</t>
  </si>
  <si>
    <t>1. Herramientas tecnológicas con problemas de parametrización y desarrollo.
2. Falta de conocimiento técnico por parte del personal que interviene.
3. Falta de controles y parámetros dispersos para detectar desviaciones de la herramienta tecnológica en la liquidación de novedades.
4. Deficiencia en los descuentos autorizados (novedades)</t>
  </si>
  <si>
    <t>RG-46</t>
  </si>
  <si>
    <t>Inconsistencias en la liquidación de nómina</t>
  </si>
  <si>
    <t>1. Pago erroneo de la nómina
2. Reporceso en la liquidación
3. Incumplimientos con el pago de aportes a seguridad social y parafiscales
4. Pago de intereses de mora.</t>
  </si>
  <si>
    <t>Inicio de prenómina con 5 días hábiles de anticipación</t>
  </si>
  <si>
    <t>El Profesional de nómina quincenalmente debe crear el periodo de la nómina a construir, con esto debe ingresar todas las novedades reportadas y así liquidar la prenómina. Debe revisar si todas las novedades están incluidas, si esta liquidando todos los conceptos de nómina, si esta completa con todos los funcionarios y verifica los calculos de las novedades excepcionales. 
Antes del cierrre el Jefe de la unidad de TH debe revisar (novedades incluidas, calculos aleatorios de novedades excepcionales) y al final debe cierrar el proceso.</t>
  </si>
  <si>
    <t>Realizar ajustes de correción a la prenómina, antes del cierre,
Una vez está todo OK se debe liquidar la nómina y se hace el cierre contable en el aplicativo, después del cierre  no permite ningun ajuste o movimento y genera los asientos de contabiliodad y presupuesto</t>
  </si>
  <si>
    <t>Procedimiento liquidación nómina PRO.320.</t>
  </si>
  <si>
    <t>Profesinal de nómina</t>
  </si>
  <si>
    <t>Quincenal</t>
  </si>
  <si>
    <t>Base de datos de nómina en el aplicativo</t>
  </si>
  <si>
    <t>Gestión del documental</t>
  </si>
  <si>
    <t>1. Prestamo de documentación sin el debido registro y control
2. Instalaciones que no cumplan con las normas mínimas de conservación.
3. Desastres naturales en las instalaciones respectivas
4. Malas practicas en la manipulación y organización de los archivos y/o expedientes
5. Falta de recursos para el cumplimiento de las disposiciones del programa de gestión documental
6. Debilidades en el control de acceso a las zonas de salvaguarda
7. Falta de capacitación y sensibilización en buenas prácticas
8. Intereses personales con beneficio hacia terceros.</t>
  </si>
  <si>
    <t>RC-24</t>
  </si>
  <si>
    <t>Perdida y/o daño parcial o total de la confidencialidad e integridad de documentos o expedientes en el archivo con el fin de obtener beneficio propio o a un tercero.</t>
  </si>
  <si>
    <t>1. Perdida de la memoria inbstitucional
2. Apertura de procesos disciplinarios
3. Hallazgos de entes de control</t>
  </si>
  <si>
    <t>Revisión de las solicitudes de prestamos de documento</t>
  </si>
  <si>
    <t>El auxiliar adiministrativo SICA cada vez que reciba una solicitud de prestamo de documentos debe revisar dicha solicitud con respecto a los lineamientos y políticas de prestamos internos y externos. Esta revisión debe quedar registrada en la respectiva solicitud y registrar las observaciones y conceptos definidos.</t>
  </si>
  <si>
    <t>Si dicha solicitud no cumple con los parametros definidos por la Lotería esta debe ser devuelta para el respectivo ajuste o la comunicación sobre la no viabilidad del prestamo.</t>
  </si>
  <si>
    <t>El Procedimiento Gestión de archivo PRO-330-213, no tiene documentado el control y tampoco se han definido los lineamientos de prestamo</t>
  </si>
  <si>
    <t>Auxiliar Administrativo SICA</t>
  </si>
  <si>
    <t>Cada vez que ocurra una solicitud de prestamo de documentos</t>
  </si>
  <si>
    <t>No se han definido</t>
  </si>
  <si>
    <t>Instalaciones que no cumplan con las normas mínimas de conservación.
Debilidades en el control de acceso a las zonas de salvaguarda
Falta de capacitación y sensibilización en buenas prácticas</t>
  </si>
  <si>
    <t>Actualizar el procedimiento de gestión de archivo PRO-330-213 para incorporar:
1. Control de revisión de las solicitudes de prestamos documentales.
2. Lineamiento claro del registro en la planilla de cada prestamo</t>
  </si>
  <si>
    <t>Registrar los prestamos aprobados</t>
  </si>
  <si>
    <t>El auxiliar adiministrativo SICA una vez se ha aprobado el prestamo documental debe registrar en el formato respectivo la información pertinente del prestamo.</t>
  </si>
  <si>
    <t>Todo prestamo documental debe ser registrado en la planilla de control de prestamo</t>
  </si>
  <si>
    <t>El Procedimiento Gestión de archivo PRO-330-213 no definine claramente que cada prestamo debe ser registrado en la planilla de control</t>
  </si>
  <si>
    <t>Cada vez que se entregua documentación de prestamo</t>
  </si>
  <si>
    <t>Formato prestamo documentos SICA Lotería de Bogotá
Este formato no se encuentra controlado dentro del sistema de gestión.</t>
  </si>
  <si>
    <t>Diseñar, documentar y aprobar políticas y lineamientos claros sobre el prestamo interno y externo de la documentación de la Lotería</t>
  </si>
  <si>
    <t>Documento adecuado</t>
  </si>
  <si>
    <t>Verificación de los documentos devueltos por prestamo</t>
  </si>
  <si>
    <t>El auxiliar adiministrativo SICA una vez reciba la devolución del documento o expediente prestado este debe inspeccionar las condiciones físicas, de integridad y completitud que tengan. Estas condiciones deben cumplir los lineamitos definidos en la Lotería.</t>
  </si>
  <si>
    <t>No existe claridad sobre cómo proceder si existen incumplimientos en la revisión de la documentación devuelta</t>
  </si>
  <si>
    <t>El Procedimiento Gestión de archivo PRO-330-213 no comtempla las decisones o alternativas frente a la dtección de desviaciones.</t>
  </si>
  <si>
    <t>Cada vez que se devuelve la documentación prestada</t>
  </si>
  <si>
    <t>El formato planilla de control de prestamo no registra todos los aspectos que se deben verificar o revisar.</t>
  </si>
  <si>
    <t>Gestionar la inclusión al control de documentos del sistema de gestión los siguinetes formatos: 
1. Solicitud de prestamo de documentos
2. Planilla de prestamos dentro del control de documentos</t>
  </si>
  <si>
    <t>Formato controlado</t>
  </si>
  <si>
    <t>Verificar transferencias de documentación recibidas</t>
  </si>
  <si>
    <t>El auxiliar adiministrativo SICA una vez reciba la documentación entregada por parte de las áreas funcionales debe verificvar si el documento cumplió el plazo de retención documental en el archivo de gestión de la dependencia, verificar que la documentación este ordenada, foliada y rotulada en carpetas para enviar al archivo central
En caso de existir documentos en medio magnético se debe etiquetar y especificar el contenido.</t>
  </si>
  <si>
    <t>Si existen incumplimientos o inconsistencias de los requisitos en la entrega de la documentación, esta debe ser devuelta al área respectiva, con el fin de ajustar las desviaciones respectivas.</t>
  </si>
  <si>
    <t>El Procedimiento Gestión de archivo PRO-330-213, en el documento no se tiene estipulado de manera clara que pasa si se detectan inconsistencias en la documentación entregada</t>
  </si>
  <si>
    <t>Cada vez que se entrega documentación para transferencia</t>
  </si>
  <si>
    <t>Formato Unico de Inventario Documental FRO-0330-281-1</t>
  </si>
  <si>
    <t>Incorporar en el proyecto de inversión para el 2019 nuevos alcances para ampliar el porcentaje de archivo digitalizado y el cumplimiento de las disposiciones del programa de gestión documental.</t>
  </si>
  <si>
    <t>Proyecto de inversión</t>
  </si>
  <si>
    <t>1. Falta de conocimiento   ( capacitaciones ) sobre las políticas y lineamientos de la gestión dcumental en la empresa 
2. Poca apropiación de la documentación por parte de los responsables y líderes de proceso. 
3. Falta de ( socializacion ) lineamientos o políticas claras sobre la obligatoriedad de la actualización de la documentación en la Empresa."</t>
  </si>
  <si>
    <t>RGC-25</t>
  </si>
  <si>
    <t>Desactualización de la documentación metodológica de la Lotería</t>
  </si>
  <si>
    <t>1. Hallazgos de entes de control
2. Incumplimientos de la normatividad interna</t>
  </si>
  <si>
    <t>Auditorias internas de calidad y gestiòn</t>
  </si>
  <si>
    <t xml:space="preserve">El profesional auditor desiganado debe desarrollar la auditoría de acuerdo a lo definido previamente en el programa anual de auditoría vigente.
</t>
  </si>
  <si>
    <t>Todos los hallazgos y no copnformidades detectatas en los procesos de auditoria interna deben ser analizados y tratados por el auditado.
Este tratamiento incluye correcciones y acciones cotrrectivas necesarias, por tal motivo es necesario realizar un buen anàlisis de causas sobre cada hallazgo o no conformidad.</t>
  </si>
  <si>
    <t>Procedimiento Auditorias Internas PRO-102-253,</t>
  </si>
  <si>
    <t xml:space="preserve">
Auditpor lìder seleccionado</t>
  </si>
  <si>
    <t>Informes de auditorìa</t>
  </si>
  <si>
    <t xml:space="preserve">Implementar política de revisión sobre el estado de actualización de la documentación por cada proceso
que comprometa a responsables de cada proceso </t>
  </si>
  <si>
    <t>Profesional Planeación</t>
  </si>
  <si>
    <t>Políticas documentadas y aprobadas</t>
  </si>
  <si>
    <t>Sensibilización y capacitación en gestión documental</t>
  </si>
  <si>
    <t>El profesional de planeación debe realizar talleres o charlas a los diferntes facilitadores de los procesos del sistema integrado de gestión.</t>
  </si>
  <si>
    <t>No se encuentra soportado documentalmente</t>
  </si>
  <si>
    <t>Bimensual</t>
  </si>
  <si>
    <t>Listas de aistencia
Material de capacitación</t>
  </si>
  <si>
    <t>Documentar y aprobar los lineamientos definidos para el control de sensibilización y capacitación, definiendo poíliticas claras en el tema dentro del proceso de gestión documental. También se debe actualizar el procedimiento de conttrol de documentos con el fin de incorporar actividades que regulen el control.</t>
  </si>
  <si>
    <t>Políticas documentadas y aprobadas
Procedimeinto actualizado</t>
  </si>
  <si>
    <t>Pérdida o uso no permitido de información o datos personales.</t>
  </si>
  <si>
    <t>1. Inadecuado control de inventarios
2. Inadecaudo sitio de almacenamiento
3. Falta de mantenimiento a los bienes
4. Incumplimiento de las condiciones de manipulación y alacenamiento de los bienes
5. Sustracción no autorizada de elementos</t>
  </si>
  <si>
    <t>RC-17</t>
  </si>
  <si>
    <t>Pérdida o deterioro de elementos o bienes de la Lotería con el fin de ocasionar daño a terceros o beneficio personal o de otros.</t>
  </si>
  <si>
    <t>1. Perjuicios economicos para al entidad
2. Incumplimiento en las entregas
3. Procesos disciplinarios
4. Procesos penales</t>
  </si>
  <si>
    <t>Realizar inventario (elementos de consumo) físico trimestral y control de consumo por área</t>
  </si>
  <si>
    <t>El almacenisma trimestralmente debe emitir un listado de existencias a través del aplicativo en el cual se relacionan las cantidades existentes por sistema de cada elemento de consumo, y se confonta con el físico de la bodega del sotano del almacén y el almacén de los promocionales. La almacenista realiza control de consumo por área de acuerdo al histríco de consumo.</t>
  </si>
  <si>
    <t>Se debe informar por correo electrónico al jefe del area sobre las diferencias detectadas y se debe identificar las causas del descuadre. Realizando un análisis de la trazabilidad de los movimientos.</t>
  </si>
  <si>
    <t xml:space="preserve">Procedimiento de administración de bnienes y/o elementos devolutivos PRO.330.238
</t>
  </si>
  <si>
    <t>Almacenista
Jefe Unidad de bienes y servicios</t>
  </si>
  <si>
    <t>Listados de existencias</t>
  </si>
  <si>
    <t>Actualizar el procedimiento de inventario para incorporar el control trimestral de elementos devolutivos, incluyendo los casos de 1. Vacaciones, 2. Traslados, 3. Retiros. Formatos PRO.330.238 y PRO.330.240.</t>
  </si>
  <si>
    <t>Jefe Unidad de Recursos Físicos - Almacenista - CIGYD</t>
  </si>
  <si>
    <t xml:space="preserve">Realizar inventario (elementos de consumo y devolutivos) físico anual </t>
  </si>
  <si>
    <t>El almacenisma anualmente (enero con corte 31 de diceimbre) debe emitir un listado de existencias en almacén y el inventario individual de cada funcionario través del aplicativo. El individiual se envia por email a cada funcionario con el fin de verificar que la relacion corresponda a la realidad  y se confonta con el físico de la bodega del sotano del almacén y el almacén de los promocionales.</t>
  </si>
  <si>
    <t>Se debe informar por correo electrónico al jefe del area sobre las diferencias detectadas y se debe identificar las causas del descuadre. Realizando un análisis de la trazabilidad de los movimientos.
SE le da el tiempo (3 días) para que el funcionario para que ubique el elemento. el almacenista debe informar a secretaria para iniociar un proceso disciplinario</t>
  </si>
  <si>
    <t>Procedimiento de inventario PRO.330.240</t>
  </si>
  <si>
    <t>Listados de existencias
Acta de verificación</t>
  </si>
  <si>
    <t>Documentar, revisar y aprobar los lineamientos necesarios que definan la seguridad y vigilancia del CCTV en la Lotería.</t>
  </si>
  <si>
    <t>Lineamientos de seguridad</t>
  </si>
  <si>
    <t>Verificación de elementos devolutivos cada vez que exista: 1. Vacaciones, 2. Traslados, 3. Retiros.</t>
  </si>
  <si>
    <t xml:space="preserve">cada vez que un funcionario tienen una de estas novedades debe entregar el inventario a su cargo, se emite el listado del aplicativo se verifica la existencia y se firma. Acta de entrega para traslado y vacaciones
paz y salvo para retiro
</t>
  </si>
  <si>
    <t>Se le da el tiempo (3 días) para que el funcionario para que ubique el elemento. el almacenista debe informar a secretaria para iniociar un proceso disciplinario</t>
  </si>
  <si>
    <t xml:space="preserve">Procedimiento de inventario PRO.330.240
</t>
  </si>
  <si>
    <t>Cada vez que suceda la novedad</t>
  </si>
  <si>
    <t>Actas de entrega y paz y salvo</t>
  </si>
  <si>
    <t>CCTV en el almacén (entrada, interior con sensor de movimiento) y el resto de las instalaciones de la Entidad.</t>
  </si>
  <si>
    <t>El DVR del CCTV se encuentra el el centro de computo de sistemas (control de acceso) y es vigilado permanentemente por el personal de seguridad (pantalla). Capacidad de almacenamiento 30 dias aprox dependiendo del volumen (Variabilidad de grabación de las cámaras del sensor de movimiento). En recepción debe permanentemente evidenciar que las camaras esten grabando y debe informar telefonicamente la novedad.
Anualmente se realiza una verificación de funcionamiento por la empresa de vigilancia, sitio correcto y radar de alcance de cada cámara.</t>
  </si>
  <si>
    <t>El área de sistemas debe ajustar las cámaras que no esten grabando
Se debe realizar solicitud y autorización de los arreglos</t>
  </si>
  <si>
    <t xml:space="preserve">Contrato de vigilancia
</t>
  </si>
  <si>
    <t>Supervisor del contrato de vigilancia</t>
  </si>
  <si>
    <t>Informe de seguridad
Informe de seguimeinto contractual</t>
  </si>
  <si>
    <t>Polizas: 1. Todo Riesgo daños combinados, 2. Poliza de manejo, 3. Poliza contra hurto</t>
  </si>
  <si>
    <t>Anualmente el jefe de recursos físicos debe gestionar la elaboración del contrato de seguros con el fin de proteger los bienes patrimoniales de la entidad. Muebles e inmubles maquinaria y equipos</t>
  </si>
  <si>
    <t>compra de nuevos bienes factura y entreda elaborar memorando a la compañía de seguros para expedir una adición a la políza y realizan el cobreo respectivo
Perdida de una elemento informar adjuntar copia del denuncio y se inicia el proceso de igual o mejor . No se da cpon plata</t>
  </si>
  <si>
    <t>Procedimiento de administración de bnienes y/o elementos devolutivos PRO.330.238</t>
  </si>
  <si>
    <t>Jefe Unidad de recursos físicos</t>
  </si>
  <si>
    <t>Polizas físicas
copia digital en la red de RF</t>
  </si>
  <si>
    <t>1. Inadecuado control de consumos
2. Falta de una politica clara en el consumo de elementos que afectan el medio ambiente
3. Inadecuada selección de proveedores e insumos
4. Pocos controles y seguimiento a las variables o elementos de consumo
5. Poca sensibilización en la cultura y manejo de los recursos.</t>
  </si>
  <si>
    <t>RG-18</t>
  </si>
  <si>
    <t>Incremento en el consumo de recursos (Agua, Luz, Papel, Toner) que afectan o impactan el medio ambiente</t>
  </si>
  <si>
    <t>1. Aumento del gastos de la Entidad
2. Posibles sanciones por mal manejo de politica ambiental
3. Incumplimiento de los compromisos estratégicos
4. Impacto negativo en el medio ambiente</t>
  </si>
  <si>
    <t>Política de comprar elementos amigables con el medio ambiente para papeleria y cafetería.</t>
  </si>
  <si>
    <t>Dentro de los pliegos de condiciones de contratos papeleria y cafeteria se tiene como obligacion el suministro de elmentos que cumplan con la normas ambientales vigentes, el líder del proceso debe verificar que proponente cumpla con este requisito.
Contrato anual de papeleria y entrega anual 
Contrato de cafeteria anual pero entregas mensuales 
Supervisión de cada entrega</t>
  </si>
  <si>
    <t>Se debe devolver los elementos que no cumplan con los requisitos</t>
  </si>
  <si>
    <t>Contrato de suministro</t>
  </si>
  <si>
    <t>Cada vez que se entrega</t>
  </si>
  <si>
    <t>Contrato respectivo
Carpeta PIGA</t>
  </si>
  <si>
    <t>Implementar campañas de sensibilización y capacitación sobre el uso y consumop de recursos que afectan el medio ambiente.</t>
  </si>
  <si>
    <t>Piezas de comunicación</t>
  </si>
  <si>
    <t>Ahorradores físicos de agua en los puntos consumo.</t>
  </si>
  <si>
    <t xml:space="preserve">En el PIGA se tiene identificado todos los puntos de consumo y cada punto tiene ahorrador
Informe de consumos </t>
  </si>
  <si>
    <t>Todero de la administración atiende los requerimeintos de fugas</t>
  </si>
  <si>
    <t>PIGA</t>
  </si>
  <si>
    <t>Secretaria General
jefe
Comité PIGA</t>
  </si>
  <si>
    <t>Carpeta PIGA
Informe PIGA (STORM)</t>
  </si>
  <si>
    <t>Actualizar las polítivcas operativas del proceso con el fin de incorporar aquellas que definan y reglamenten el control y consumo de papelería</t>
  </si>
  <si>
    <t>Control del consumo de papeleria por dependencia.</t>
  </si>
  <si>
    <t>El almacenista trimestralmente descargar del sistema financiero el informe de consumo por dependencia que incluya cantidad y costo y se debe verificar variaciones 
de acuerdo al promedio histórico identificar incrementos
las areas realizan el pedido a través del aplicativo.</t>
  </si>
  <si>
    <t>Si exiten incrementos injustificados se disminuyen las entregas</t>
  </si>
  <si>
    <t>no esta documentado dentro de las políticas del proceso</t>
  </si>
  <si>
    <t>Informe de austeridad en el gasto</t>
  </si>
  <si>
    <t>1. Desconocimiento por parte del supervisor de los deberes y obligaciones
2. Omisión de requisitos por favorecer un tercero
3. Poca claridad en los entregables y obligaciones del proveedor o contratista
4. Poco seguimiento y control al trabajo que debe reportar a los suervisores</t>
  </si>
  <si>
    <t>RC-19</t>
  </si>
  <si>
    <t>Inadecuada supervisión de contratos con el fin de favorecer a un tercero.</t>
  </si>
  <si>
    <t>1. Incumplimiento contractual
2. Procesos disciplinarios
3. Perjuicios economicos para al entidad
4. Desgaste administrativo
5. Procesos jurídicos</t>
  </si>
  <si>
    <t>Seguimiento permanente a la ejecución de los contratos por parte de los supervisores.</t>
  </si>
  <si>
    <t>El artículo 83 de la Ley 1474 de 2011, indica que la supervisión contractual consiste en el seguimiento técnico, administrativo, financiero, contable y jurídico que, sobre el cumplimiento del objeto del contrato, es ejercida por la misma entidad estatal a través de los supervisores cuando dicha actividad no requiere de conocimientos especializados.
El supervisor deberá revisar y analizar los informes presentados por el contratista para el pago conforme a las estipulaciones contractuales antes de certificar el cumplimiento y avalar el pago, los cuales deben reflejar la certeza del cumplimiento de las obligaciones contractuales, anexando los productos o documentos que soporten la actividad y sean pertinentes para el efecto</t>
  </si>
  <si>
    <t>El supervisor de los contratos debe realizar un oficio o correo electrónico sobre el incumplimiento y soporte del mismo, al contratista y al ordenador del gasto, con el fin que se tomen las decisiones y correctivos necesarios.
Mantener informado al ordenador del gasto de los hechos o circunstancias que puedan afectar la ejecución del contrato, o que puedan poner o pongan en riesgo el cumplimiento del contrato, o cuando tal incumplimiento se presente.</t>
  </si>
  <si>
    <t>Manual contratacion
Procedimento seguimiento contractual PRO.103.235</t>
  </si>
  <si>
    <t>Supervisor del contrat</t>
  </si>
  <si>
    <t>de acuerdo a la supervisión</t>
  </si>
  <si>
    <t>Informe de supervisión</t>
  </si>
  <si>
    <t>Definir políticas y linemientos claros del control de bienes comprados frente al registro y verificación de almacén.</t>
  </si>
  <si>
    <t>Documento metodlógico</t>
  </si>
  <si>
    <t>Capacitación permanente a los supervisores de contrato</t>
  </si>
  <si>
    <t>En relación con las funciones y responsabilidades de los supervisores, mínimo anualmente se realizará una capacitación a los supervisores de los contratos por parte de la Secretaria General, la Secretaria Jurídica Distrital o contratista externo.</t>
  </si>
  <si>
    <t>No se realiza evaluación de los niveles de entendimiento del proceso de capacitación</t>
  </si>
  <si>
    <t>Politica de prevencion del daño antijuridico adoptado por el Comité de conciliacion de la Lotería de Bogotá.</t>
  </si>
  <si>
    <t>Listas de asistencia a la capacitación</t>
  </si>
  <si>
    <t>1. Falta de seguimiento y control por parte de equipos multi funcionales. 
2. 1. Falta de claridad, coherencia y objetividad de los estudios previos y pliego de condiciones.
3. Ofrecimiento de dadibas en la adjudicación y/o selección.
4. Presiones indebídas de terceros con poder político y/o económico.</t>
  </si>
  <si>
    <t>RC-45</t>
  </si>
  <si>
    <t>Contratar bienes y servicios con incumplimiento de requisitos a cambio de prevendas o favorecimeinto de terceros.</t>
  </si>
  <si>
    <t>1. Investigaciones disciplinarias, fiscales, penales o administrativas en contra de los servidores públicos y/o contratistas de la Lotería de Bogotá. 
2. Sanciones y/o demandas hacia la empresa.
3. Pérdida de imagen institucional.</t>
  </si>
  <si>
    <t>Revisión de los estudios y documentos previos</t>
  </si>
  <si>
    <t>El Directivo del área dueña de la necesidad debe revisar y firmar los  estudios previos y los Pliegos de Condiciones, los cuales  deberán contener como mínimo la siguiente información:
1. La descripción técnica, detallada y completa del bien, obra o servicio objeto del contrato, y el alcance del objeto.
2. Presupuesto, valor estimado de la contratación, el plazo, la forma de pago y la determinación de si debe haber lugar a la entrega de anticipo. 
3. Modalidad de Contratación. no aplica para los contratos por tienda virtual.
4. Los criterios de idoneidad y/o de calificación, así como la metodología de los mismos.
5. Las garantías exigidas en el Proceso de Contratación, en caso de que aplique, y sus condiciones.
6. Los términos y condiciones de ejecución del contrato. 
7. El cronograma. 
8. Anexos del proceso, entre otros: (i) Carta de presentación de la oferta, (ii) Presentación de información financiera, (iii) Presentación de oferta económica, (vi) Las declaraciones de lavado de activos, (v) la conformación de consorcio, o unión temporal, (vi) Cumplimiento de especificaciones técnicas (cuando aplique).</t>
  </si>
  <si>
    <t>El Secretario General  de acuerdo con el manual de contratación realizará el control de legalidad. La Unidad Financiera y Contable o cualquier otra área podrá realizar observaciones a los pliegos</t>
  </si>
  <si>
    <t>Evaluar propuestas y revisión de inhabilidades e incompatibilidades.</t>
  </si>
  <si>
    <t xml:space="preserve">El Gerente General, Subgerente General o Secretario General designará el Comité Evaluador de acuerdo con lo establecido en la norma complementaria No. 4 del Manual de Contratación.  
El coordinador del Comité de Evaluación consolidará la evaluación y calificación de las propuestas en un informe de evaluación el cual deberá contener como mínimo la fecha de recibo de propuestas, la identificación de los proponentes, el consolidado de las evaluaciones técnicas, jurídicas y financieras y la calificación de las propuestas con el orden de elegibilidad y su recomendación de a quien contratar. 
Convocado el  Comité de Contratación, el Comité Evaluador presentará  informe y el Comité de Contratación, coadyuvará la recomendación de asignación efectuada por el Comité Evaluador y se publicará o comunicará a través de los mecanismos establecidos en la norma complementaria "Publicación y comunicación ". El Comité de Contratación coadyuvará los informes de evaluación de los procesos contractuales rendidos por el Comité Evaluador de manera previa a su publicación y/o comunicación. De otra parte conocerá y/o coadyuvará las respuestas a las observaciones presentadas al o los informes de evaluación de los procesos contractuales de manera previa a su publicación y/o comunicación, sólo en la medida en que cambie el resultado del respectivo informe producto de tales observaciones. Norma Complementaria 5 Comité de Contratación </t>
  </si>
  <si>
    <t>Revisar y verificar documentos que soportan la contratación y proyectar minuta del contrato, conforme a la lista de chequeo
Una vez cumplidos todos los requisitos se elaborar la minuta del contrato</t>
  </si>
  <si>
    <t>Revisar y aprobar póliza de garantía, cuandoo aplique.</t>
  </si>
  <si>
    <t>Revisar y aprobar la garantía de acuerdo con el contrato.</t>
  </si>
  <si>
    <t>1. Falta de seguimiento y oportunidad en la respuesta.</t>
  </si>
  <si>
    <t>RG-23</t>
  </si>
  <si>
    <t>Atención de requerimientos judiciales y administrativos fuera de los términos legales.</t>
  </si>
  <si>
    <t>1. Investigaciones disciplinarias, fiscales, penales o administrativas en contra de los servidores públicos y/o contratistas de la Lotería de Bogotá. 
2. Sanciones hacia la empresa.
3. érdida de imagen institucional.</t>
  </si>
  <si>
    <t xml:space="preserve">Seguimiento diario en el aplicativo SDQS Y NOTIFICACIONES JUDICIALES, sobre el reparto, estado y vencimiento de los requerimientos administrativos y judiciales </t>
  </si>
  <si>
    <t>Cada vez que se realiza un reparto de la comunicación en la entidad a través del SIGA los profesionales del grupo jurídico se les notifica la asignación de un tema o caso.
Cada uno de los profesionales debe gestionar las respuestas al requerimiento y se tramita. El aplicativo SIGA automáticamente tiene advertencia de semaforo de tiempos de respuesta.
Los profesionales proyectan las respuestas o requerimeintos respectivos y la revision está a cargo del Secretario General, que este dentro de los parámetros legales en normativa y tiempos.
Las respuestas a cada requerimeinto deben realizarse de acuerdo a los reglamentos de distribuidores, debidamente soportadas, dentro del marco de la legalidad.</t>
  </si>
  <si>
    <t>La Secretaria General revisa y solicita ajustes. Con respecto a las asistencias de conceptos se solicita conceptos y soportes.</t>
  </si>
  <si>
    <t>Reglamento de distribuidores.
Manual de contratación.
Procedimeinto Expedición de Resoluciones PRO-103-227
Procedimiento Gestión Judicial PRO-103-231
Procedimiento Emisión de Concepto Jurídico PRO-103-226</t>
  </si>
  <si>
    <t>Profesional 3 área jurídica
Profesional 1 área jurídica
Asistente administrativo área jurídica
Secretario General</t>
  </si>
  <si>
    <t>Cada vez que se genera una solicitud</t>
  </si>
  <si>
    <t>Expediente de acuerdo al tema</t>
  </si>
  <si>
    <t>N/A</t>
  </si>
  <si>
    <t>Actualizar el procedimiento de gestión judicial para incorporar y fortalecer los puntos de control.</t>
  </si>
  <si>
    <t>Área Jurídica</t>
  </si>
  <si>
    <t>Seguimiento del estado de los procesos judiciales y actuaciones prejudiales, a través de los módulos de la herramienta "SIPROJ".</t>
  </si>
  <si>
    <t>El Secretario General solicita la creación y actualización de usuarios al SIPROJ, esto lo realiza de acuerdo a la definición y designación de los contratistas asignados a los respectivos casos. Los contratistas deben subir la información de cada actuación que se realiza en el proceso judicial asignado.</t>
  </si>
  <si>
    <t xml:space="preserve"> Procedimiento Gestión Judicial PRO-103-231</t>
  </si>
  <si>
    <t>Secretario General
Contratista</t>
  </si>
  <si>
    <t xml:space="preserve">Cada vez que se asigne un responsable
</t>
  </si>
  <si>
    <t>Expediente del contratista
Aplicativo SIPROJ</t>
  </si>
  <si>
    <t>Contratar aplicativo para revisar procesos judiciae donde la lotería de bogota puede estar involucrada.</t>
  </si>
  <si>
    <t>Applicativo</t>
  </si>
  <si>
    <t>Reuniones mensual de seguimiento a la actividad del apoderado judicial.</t>
  </si>
  <si>
    <t>Mensualmente el supervisor del contrato debe realizar seguimiento contractual del contratsita</t>
  </si>
  <si>
    <t>Si el supervisor detecta fallas en la ejecución del contrato debe requerir al contratista y tomar las medidas pertientes.</t>
  </si>
  <si>
    <t>Procedimeinto Seguimiento Contractual PRO-103-235</t>
  </si>
  <si>
    <t>Secretario General</t>
  </si>
  <si>
    <t>Informe de supervisión contractual.</t>
  </si>
  <si>
    <t>1. Falta de seguimiento al cumplimiento de la gestión de los objetivos estratégicos por parte del grupo Directivo.
2. Frecuencias espaciadas (largo tiempo) para el seguimiento de los indicadores de gestión asociados a la estrategía.
3. Recortes presupuestales sobre estrategías y acciones que soportan metas del plan estratégico.
4. Materialización de riesgos estratégicos</t>
  </si>
  <si>
    <t>RG-41</t>
  </si>
  <si>
    <t>Incumplimiento del plan estratégico</t>
  </si>
  <si>
    <t>1. Perdidas financieras.
2. Ajustes a las metas del plan estratégico
3. Replanteamiento de estratégias y acciones en el plan de acción
4. Planes de mejoramiento</t>
  </si>
  <si>
    <t>Seguimiento mensual al reporte de indicadores de gestión estratégica.</t>
  </si>
  <si>
    <t>Trimestralmente el área de planeación debe consolidar y analizar cada uno de los informes de indicadores reportado con el fin  de generar un informe que visualice el estado general de cumplimiento de cada uno de los objetivos estratégicos y generar las alertas pertinentes frente a los incumplimientos y desviaciones.
Una vez tenga finalizado dicho informe debe convocar a sesión del comité respectivo.
El comité debe revisar el estado de cumplimiento de los objetivos estratégicos, con el fin de identificar las acciones de mejoramiento pertinentes que le permitan a la Empresa corregir cualquier incumplimiento.</t>
  </si>
  <si>
    <t>De acuerdo a las decisiones tomadas, la oficina de planeación formaliza ante el plan de mejoramioento cada una de las acciones definidas con fechas y responsables.</t>
  </si>
  <si>
    <t>Procedimiento Plan estratégico PRO-332-187</t>
  </si>
  <si>
    <t>Profesional de Planeación
Comité Institucional de Gestión y Desempeño</t>
  </si>
  <si>
    <t>Cuadro de mando de indicadores
Acta comote institucional de gestión y desempeño</t>
  </si>
  <si>
    <t>Proceso de gestión de riesgos estratégicos</t>
  </si>
  <si>
    <t>Durante el ejercicio de dimensionamiento de los objetivos es necesario realizar la identicación, análisis, valoración y tratamiento de aquellos riesgos que puedan afectar los objetivos estratpegicos.
Anualmente cada líder de proceso debe realizar una revisión y actualización a su matriz de riegos con el objetivo de analizar si existen nuevos riesgos por identificar y tratar. Esta revisión y actualización debe realizarse en compañía del profesional de Planeación.</t>
  </si>
  <si>
    <t>Clasifique el riesgo en Alto, Medio o Bajo de acuerdo a su valoración final. 
Zona ALTA (15-16-20-25).
Zona MEDIA (3-4-5-6-8-9-10-12).
Zona BAJA (1-2). 
Solo puede ser acaptado el riesgo, aquel que su valoración este en la zona "Baja". De lo contrario se debe analizar e identificar acciones para tratarlo.</t>
  </si>
  <si>
    <t>Procedimiento Plan estratégico PRO-332-187
Procedimiento gestión del riesgo PRO-102-256</t>
  </si>
  <si>
    <t>Profesional de Planeación
Líderes y facilitadores de proceso</t>
  </si>
  <si>
    <t>Matriz de riesgos por proceso</t>
  </si>
  <si>
    <t>1. Falta de seguimiento permanente a la ejecución presupuestal, en especial en los aspectos consernientes del proyecto de inversión y el plan anual de adquisiciones.
2. Mala planeación en la definción de los proyectos y actividades del plan de acción.
3. Ajustes presupuestales autorizados pero no formalmente documentados, para el respectivo ajuste presupuestal.</t>
  </si>
  <si>
    <t>RG-42</t>
  </si>
  <si>
    <t>Baja ejecución presupuestal</t>
  </si>
  <si>
    <t>1. Hallazgos de los entes de control</t>
  </si>
  <si>
    <t>Control y seguimiento a la ejecución del plan anual de adquisiciones y el proyecto de inversión</t>
  </si>
  <si>
    <t>La Unidad de Recursos Físicos  hará una verificación del cumplimiento del Plan Anual de Adquisiciones, como mínimo cada tres meses después de su aprobación, y remitirá a las dependencias memorando recordando el cumplimiento del Plan Anual de Adquisiciones.
A más tardar el último día hábil del mes de octubre de cada vigencia fiscal, la Unidad deRecursos Físicos informara a las dependencias el porcentaje de ejecución del Plan Anual de Adquisiciones a fin de que procedan a cumplirlo en su totalidad.</t>
  </si>
  <si>
    <t>En caso de que el proceso de contratación no se encuentre incluido en el PAA o se encuentre diferente (en valor  o tiempo estimado) al aprobado, el área encargada, debera solicitar , por medio de Memorando  impreso a la Secretaria General  la modificación del mismo , esta última se encargara de remitir a la Unidad deRecursos Físicos para que sea consolidado aprobado y firmado. Finalmente la Unidad de Recursos Físicos  se encargara de la publicación del plan modificado de acuerdo con lo señalado en la tarea No. 6 del presente procedimiento.</t>
  </si>
  <si>
    <t>Procedimiento PAA PRO-330-236</t>
  </si>
  <si>
    <t>Almacenista - Unidad de recursos físicos</t>
  </si>
  <si>
    <t>Ejecución PAA</t>
  </si>
  <si>
    <t>1. Desconocimiento del contexto organizacional
2. Fijar objetivos con poca capacidad de medición y objetividad.</t>
  </si>
  <si>
    <t>RG-43</t>
  </si>
  <si>
    <t>Inadecuada definición de objetivos y metas</t>
  </si>
  <si>
    <t>1. Incumplimiento del plan estratégico</t>
  </si>
  <si>
    <t>Presentación y revisión del diagnóstico organizacional ante el comité de gestión y desempeño</t>
  </si>
  <si>
    <t>Con el líderazgo de la Gerencia y Planeación la empresa debe determinar los factores internos y externos que afectan positiva y negativamente la gestión.
Este ejercicio debe realizarse cada vez que:
1. La Gerencia lo defina.
2. Mínimo cada 4 años
Este ejercicio sin importar la metodología que se utilice debe garantizar una participación de todos los niveles de la organización. Una vez se tenga el ejercicio consolidado y análizado la Oficina de Planeación debe convocar el comité de gestión y desempeño para la respectiva presentación.
En la sesión del comité se debe revisar y aprobar el respectivo diagnóstico bajo los siguientes parámetros:
1. Que el ejercicio adelantado muestre la participación de todos los niveles y áreas funcionales de la organización
2. Que se hayan tenido en cuenta factores internos y externos a la organización.
3. Que la información de entrada como mínimo hubiese estado compuesta por:
a. Diagnósticos anteriores
b. Matriz de riesgos
c. Informe de gestión
d. Estudios de mercado (si existen)</t>
  </si>
  <si>
    <t>Si el comité determina que el diagnóstico debe ser ajustado, este debe ser corregido bajos los apectos que se quieran fortalecer.</t>
  </si>
  <si>
    <t>4 años</t>
  </si>
  <si>
    <t>Diagnóstico organizacional
Aprobado</t>
  </si>
  <si>
    <t>Presentación y revisión del cuandro de mando estratégico ante el comité de gestión y desempeño</t>
  </si>
  <si>
    <t>En la sesión del comité se debe revisar y aprobar el respectivo cuadro de mando estratégico bajo los siguientes parámetros:
1. Que los objetivos cumplan con las caracteristicas estandar para la construcción de objetivos.
2. La metas estén desagregadas por cada anualidad del periodo que se definio de alcance del plan estratégico.
3. Las metas estén acordes a los recursos asignados y a la linea base de cada una.
4. Que la frecuencia de los indicadores este acorde para realizar un adecuado seguimiento, análisis y toma de decisiones.</t>
  </si>
  <si>
    <t>Si el comité determina que el CME debe ser ajustado, este debe ser corregido bajos los apectos que se quieran fortalecer.</t>
  </si>
  <si>
    <t>Cuado de mando estratégico
Aprobado</t>
  </si>
  <si>
    <t>1. Despachos de billetería a distribuidores con incumplimiento de pago de acuerdo a los lineamientos de pago
2. Falta de identificación (conciliación) de la consignación
3. No lectura oportuna de los premios y promocionales reportados por los distribuidores
4. Demoras en la logística de recolección de la billetería premiada en la sede de los distribuidores por parte del operador.
5. Falta de diligencia en los procesos de cobro persuasivo y coactivo.</t>
  </si>
  <si>
    <t>RG-30</t>
  </si>
  <si>
    <t>Incremento de la cartera vencida</t>
  </si>
  <si>
    <t>1. Aumento de rentención en el despacho de la billetaría (Menos días de venta).
2. Desgaste administrativo (cobros jurídicos)
3. Disminución del flujo de caja
4. Afecta indicadores financieros de desempeño
5. Hallazgos de entes de control</t>
  </si>
  <si>
    <t>Retención de distribuidores</t>
  </si>
  <si>
    <t>Todos los lunes (semanalmente) el Profesional de cartera debe revisar en el aplicativo comercial cada uno de los estados de cuenta de los distribuidores y se retienen los que no hayan pagado 2 sorteos atrás, así mismo debe revisar el estado de vigencia de las polizas de cada distribuidor y revisar el cruce de relación de premios reconocidos y así debe identificar que distribuidores estan en mora o con incumplimientos de requisitos para el despacho y elabora memorando con una relación de los distribuidores a ser retenidos para la firma del jefe de unidad financiera. El jefe de la unidad financiera corrobora la información de retenidos en el aplicativo, y radica en el SICA y se envia por Email dicho memorando.</t>
  </si>
  <si>
    <t>Retener los morosos
no autorizar el despacho de billeteria del proximo sorteo</t>
  </si>
  <si>
    <t>Procedimiento gestión de cartera PRO.310.244</t>
  </si>
  <si>
    <t>Profesional de cartera
Jefe de Unidad Financiera y Contable</t>
  </si>
  <si>
    <t>Memorando de retenidos</t>
  </si>
  <si>
    <t>Cargue de consignaciones</t>
  </si>
  <si>
    <t>Diariamente el tesorero debe descargar los archivos de recaudo del portal de cada banco, estos archivos son entregados en medio digital al Profesional 4 de financiera que se encarga de cargar el registro en el aplicativo interno.</t>
  </si>
  <si>
    <t>Identificar las desviaciones Ajustar los codigos incorrectos</t>
  </si>
  <si>
    <t>Profesional 4 de tesoreria</t>
  </si>
  <si>
    <t>Diariamente</t>
  </si>
  <si>
    <t>Base de datos del aplicativo
Registro de cargue en el aplicativo</t>
  </si>
  <si>
    <t xml:space="preserve">Ajuste en procedimiento de cobro coactivo, teniendo en cuenta que no toda la cartera entra a cobro coactivo. </t>
  </si>
  <si>
    <t>Secretaria General - Unidad Financiera y Contable.</t>
  </si>
  <si>
    <t>Seguimiento de cobro persuasivo por parte de cartera.</t>
  </si>
  <si>
    <t>Con los distribuidores retenidos diariamente el profesional de cartera debe llamar a dichos distribuidores para gestionar el pago y el envío del respectivo comprobante y así autoriuzar el despacho.</t>
  </si>
  <si>
    <t>Si la mora persiste se debe reportear a la secretaria general para dar inicio de cobro.
 4 sorteos, o menos (se debe revisar cada caso en particular con distribuidores especiales).
Se debe realziar un procedimeitno para la cartera en general diferente a Ditribuidores-</t>
  </si>
  <si>
    <t>Correo electrónico del cobro persuasivo
Memorando interno de activación de cobro coactivo</t>
  </si>
  <si>
    <t>El auxiliar de la unidad de lotería termina de leer todos los premios y emite un reporte, el cual consolida la totalidad de premios reconocidos al distribuidor. Con este reporte realiza una revisión conjunta con el profesional de cartera con el fin de comprar los premios renocidos vs las autoliquidaciones de cada distribuidor y su estado de cartera. Periodicidad diaria</t>
  </si>
  <si>
    <t>Si se encuentra diferencias en el sorteo al cual se le reconocieron los premios el auxiliar de la unidad de lotería debe ajustar el reporte de lectura de premios conforme a los criterios establecidos.
Si se encuentra diferencias en los codigos (de los distribuidores) aplicados a los premios se debe realizar los ajustes respectivos por parte del auxiliar de la unidad de lotería.</t>
  </si>
  <si>
    <t>1. Falta de identificación (conciliación) de la consignación. 
2. Inconsistencias en la parametrización del sistema.
3. Errores en la aplicación de premios y promocionales.
4. Cargue erroneo de una consignación.</t>
  </si>
  <si>
    <t>RG-31</t>
  </si>
  <si>
    <t>Estados de cuenta incorrectos</t>
  </si>
  <si>
    <t>1. Desgaste administrativo (Identificación, análisis y ajuste).
2. Retención indebida a distribuidores.</t>
  </si>
  <si>
    <t>Identificar las desviaciones 
ajustar los codigos incorrectos</t>
  </si>
  <si>
    <t>Actualizar el procedimiento de Lectura de premios para fortalecer en descripción de criterios y lineamientos de los controles del procedimeinto e incorporar nuevos controles.</t>
  </si>
  <si>
    <t>1. Falta de continuidad del sistema eléctrico.
2. Incumplimiento del programa de mantenimiento del sistema de soporte eléctrico (UPS y Planta eléctrica).
3. Entrada de virus informático en los sistemas tecnológicos.
4. Inhadecuados diseños y arquitectura tecnológica.
5. Perdidas de la continuidad del proveedor de internet.
6. Capacidad tecnológica deficiente.
7. Dependencia de pocos proveedores para el mantenimiento y mejora de los sistemas de información.
8. Contratación inoportuna de servicios, licencias y plataformas tecnológicas sensibles para el negocio.</t>
  </si>
  <si>
    <t>RG-32</t>
  </si>
  <si>
    <t>Falta de continuidad o fallas en los sistemas de información y herramientas tecnológicas.</t>
  </si>
  <si>
    <t>1. Problemas con la continuidad del negocio en los procesos críticos (Cadena de valor).
2. Perdida de la disponibilidad, integridad, y confidencialidad de la información (memoria institucional).
3. Desactualización de los sistemas de información.</t>
  </si>
  <si>
    <t>Coordinación de servicios criticos de la plataforma tecnológica para su correcto funcionamiento.
Nota: Tenga en cuenta que estos servicios podrán incluir soporte eléctrico (UPS), internet con canal principal y canal de contingencia, garantía y mantenimiento de los servidores, Servicio de soporte y mantenimiento del sistema de información (aplicativos), antivirus, virtualización, etc.</t>
  </si>
  <si>
    <t>El Profesional Especializado de Sistemas anualmente en el ultimo trimestre de cada vigencia debe definir la necesidad de contratar mantenimiento preventivo a los equipos críticos de la plataforma tecnológica. Esta necesidad debe definirse en terminos de alcance y recursos con el fin de que sea incluido en el Plan Anual de Compras de la vigencia siguiente.
Dos meses antres de terminar el contrato vigente de mantenimeinto el Profesional Especializado de Sistemas debe iniciar los tramites de contratación pertinente con el fin de dar continuidad al mantenimiento.
Una vez se inicie cada contrato se establece con el proveedor la programación de mantenimiento durante el tiempo de ejecución del contrato.</t>
  </si>
  <si>
    <t>Dentro del alcance de los contratos se establece clausulas de soporte para correcciones y arreglo de contingencias.</t>
  </si>
  <si>
    <t>Plan anual de adquisiciones PRO-330-236
Planeación de los recursos financieros PRO-310-188
Proyecto de inversión PRO-332-189</t>
  </si>
  <si>
    <t>Profesional Especializado de Sistemas</t>
  </si>
  <si>
    <t>Plan Anual de Adquisiciones
Expediente de cada contrato</t>
  </si>
  <si>
    <t>Revisar y aprobar documento que define los lineamitos y especificaciones que como actuar en caso de presentarse contingencia en el funcionamiento de la plataforma tecnológica en la Lotería</t>
  </si>
  <si>
    <t>Secretario Genreal
Profesional Especializado Sistemas</t>
  </si>
  <si>
    <t>Plan de contingencia</t>
  </si>
  <si>
    <t>Back Up periódicos de los servidores y las unidades de red.
1. Diario Incremental
2. Semanal Completo
3. Mensual Completo</t>
  </si>
  <si>
    <t>El software "BackUp Exec" tiene los parámetros de frecuencia y alcance para cada uno de los tres tipos de backup definidos. Estos se corren automáticamente en horas no laborales.
Cada vez que identifica un cambio en la infraestructura tecnológica se debe actualizar los parámetros del sistema de BackUp. La responsabilidad de esta parametrización es la del profesional especializado de sistemas.</t>
  </si>
  <si>
    <t>Una vez se identifiquen perdidas de información estas debe ser recuperadas con el respectivo proceso de restauración.</t>
  </si>
  <si>
    <t>Procedimiento Gestión de BackUp PRO-202-211</t>
  </si>
  <si>
    <t>Diario, semanal y mensual</t>
  </si>
  <si>
    <t>Cintas magnéticas con los respectivos backUp</t>
  </si>
  <si>
    <t>Actualizar y aprobar el procedimiento de back up para incorporar una descripción detallada y completa (requisitos de dafp) de todos sus controles
soporte de hadware y software</t>
  </si>
  <si>
    <t>Supervisar la ejecución de los contratos de soporte y mantenimiento de la infraestructura tecnológica.</t>
  </si>
  <si>
    <t>El supervisor designado debe realizar seguimiento a la ejecución de cada una de las obligaciones contractuales y siguiendo la programación de mantenimiento previamente definida con el contratista o proveedor. El supervisor está en la obligación de verificar el cumplimiento real y soportado de cada obligación, cada uno de los soportes de las obligaciones debe ser relacionado y anexado al respectivo informe de seguimeinto.</t>
  </si>
  <si>
    <t>Si existe incumplimiento el supervisor debe requerir al contratista o proveedor para que subsane el incumplimiento.</t>
  </si>
  <si>
    <t>Procedimiento seguimiento contractual PRO-103-235</t>
  </si>
  <si>
    <t>Supervisor designado</t>
  </si>
  <si>
    <t>De acuerdo a la programación de mantenimiento</t>
  </si>
  <si>
    <t>Informes de supervisión y soportes</t>
  </si>
  <si>
    <t>Elaborar y aprobar un documento que defina los parametros de elaboración, revisión aprobación y socialización del plan de contingencia</t>
  </si>
  <si>
    <t>Procedimiento</t>
  </si>
  <si>
    <t>Plan de contingencia para la continuidad del negocio</t>
  </si>
  <si>
    <t>El Profesional Especializado de Sistemas debe identificar y actualizar anualmente el plan de contingencia, esta actualización debe contemplar las nuevas adquisiciones de hadware y software y los cambios en la infraestructura. Este plan actualizado debe ser revisado y aprobado en el comite institucional de gestión y desempeño.</t>
  </si>
  <si>
    <t>Para cada incidente identificado se efectuan las pruebas para medir la efectividad del mecanismo, si no es no es satisfactorio se deben corregir todas las variables detectadas hasta que la prueba sea satisfactoria</t>
  </si>
  <si>
    <t>No existe documento que describa como se elabora y actualiza el plan de contingencia</t>
  </si>
  <si>
    <t>Plan de contingencia
Pruebas del plan de contimgencia</t>
  </si>
  <si>
    <t>Definir lineamientos para robustecer los sistemas misionales y administrativos de la loteria de bogota.</t>
  </si>
  <si>
    <t>Capacitar a los usuarios en la funcionalidad desarrollada</t>
  </si>
  <si>
    <t>Una vez liberado el cambio, mejora o funcionalidad tecnológica por parte del contratista responsable el profesional especializado de sistemas debe coordinar una capacitación y entrenamiento sobre el desarrollo fectuado. Esta capacitación debe incluir los temas que fueron modificados o desarrollados en la herramienta.</t>
  </si>
  <si>
    <t>Si se detectan vacios de entendimiento o aspectos no tratados en la capacitación e inquietudes, estas deben ser tratadas en una ampliación del proceso.</t>
  </si>
  <si>
    <t>Procedimiento Soporte Hadware y Software PRO-340-242</t>
  </si>
  <si>
    <t>Profesional Especializado de Sistemas
Contratista responsable</t>
  </si>
  <si>
    <t>Cada vez que es liberado un software o mejora efectuada</t>
  </si>
  <si>
    <t>Ambiente de pruebas para todos los software misionales y administrativos</t>
  </si>
  <si>
    <t>Se cuanta con un ambiente de pruebas en los respectivos servidores. Este ambiente de pruebas se diseña para realizar los ajustes, cambios o desarrollos necesarios a las herramientas tecnológicas antes de salir de producción.
El contratista desiganado realiza los ajustes, de acuerdo al levatamiento de necesidades efectuado en asocio con el área dueña de la necesidad.</t>
  </si>
  <si>
    <t>El resultado de la prueba funcional debe ser satisfactorio antes de liberar el cambio o la mejora. Si la prueba de funcionamiento no es satisfactoria el contratista responsable debe efectuar los ajustes necesarios hasta corregir el incidente.</t>
  </si>
  <si>
    <t>Contratista seleccionado</t>
  </si>
  <si>
    <t>Por cada requerimiento</t>
  </si>
  <si>
    <t>Acta de entrega de la funcionalidad</t>
  </si>
  <si>
    <t>1. Desactualización de las herramientas tecnológicas y los sdistemas de información.
2. PETIC desarticulado al plan estratégico de la Lotyería.
3. Equipos de computo obsoletos o desactualizados tecnológicamente.
4. Inadecuada definición de necesidades y/o requerimientos.
5. Incompatibilidad de versiones en las herramientas ofimáticas.
6. Falta de controles adecuados en la verificación y validación de los bienes y servicios comprados.</t>
  </si>
  <si>
    <t>RG-34</t>
  </si>
  <si>
    <t>Herramientas tecnológicas que no den respuesta a las necesidades,  oportunidades y estrategias de la empresa.</t>
  </si>
  <si>
    <t>1. Ineficiencia administrativa de los procesos
2. Detrimento patrimonial
3. Incremento de costos y gatos de administración</t>
  </si>
  <si>
    <t>Revisión técnica por parte del área de sistemas sobre las necesidades de sistemas y herramientas tecnológicas.</t>
  </si>
  <si>
    <t>Cada vez que exista necesidades tecnológicas definidas en el plan anual de adquisiciones por otras áreas diferentes a la de sistemas, el profesional especializado de sistemas debe asistir al Comité de contratación con el fin de revisar y analizar dichas necesidades.
El profesional de sistemas está en la obligación de integrar y articular dichas necesidades de acuerdo a los linemientos definidos en el PETI vigente.</t>
  </si>
  <si>
    <t>Si existen inconsistencias en las necesidades identificadas están deben ser ajustadas y soportadas por el área dueña de la necesidad</t>
  </si>
  <si>
    <t>El linemiento no está documentado</t>
  </si>
  <si>
    <t>Profesional Es´pecializado de sistemas</t>
  </si>
  <si>
    <t>Cada vez que el comité de contratación se reuna</t>
  </si>
  <si>
    <t>Acta del comité de contratación</t>
  </si>
  <si>
    <t>Actualizar y fortalecer el ejercicio de definición del PETI en la Lotería, asegurando su alineación con el plan estratégico de la entidad.</t>
  </si>
  <si>
    <t>Profesional Especializado Sistemas</t>
  </si>
  <si>
    <t>Plan estrategico de tecnologia aprobado</t>
  </si>
  <si>
    <t>Analizar y defnir políticas claras para definir una intervención obligatoria en el comité evaluador sobre aquellas necesidades tecnológicas que definan otras áreas funcionales.</t>
  </si>
  <si>
    <t>Manual de contratación actualizado</t>
  </si>
  <si>
    <t xml:space="preserve">Si existe incumplimiento el supervisor debe requerir al contratista o proveedor para que subsane el incumplimiento
</t>
  </si>
  <si>
    <t>Actualizar al procedimiento de planeación estratégica con el fin de incorporar actividades que involucren un diagnóistico perióco de los sistemas de información y las herramientas tecnpológicas y la consecuación y aprobación del PETIC.</t>
  </si>
  <si>
    <t>Profesional Especializado Sistemas
Planeación</t>
  </si>
  <si>
    <t>Definir requerimientos lineamientos con tiempos frene a las respuestas del sstema misionales de la entidad.</t>
  </si>
  <si>
    <t>RC-3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</si>
</sst>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yyyy;@"/>
    <numFmt numFmtId="165" formatCode="dd/mm/yyyy;@"/>
  </numFmts>
  <fonts count="15" x14ac:knownFonts="1">
    <font>
      <sz val="11"/>
      <color theme="1"/>
      <name val="Calibri"/>
      <family val="2"/>
      <scheme val="minor"/>
    </font>
    <font>
      <b/>
      <sz val="11"/>
      <color theme="0"/>
      <name val="Calibri"/>
      <family val="2"/>
      <scheme val="minor"/>
    </font>
    <font>
      <b/>
      <sz val="22"/>
      <name val="Calibri"/>
      <family val="2"/>
      <scheme val="minor"/>
    </font>
    <font>
      <b/>
      <sz val="11"/>
      <name val="Calibri"/>
      <family val="2"/>
      <scheme val="minor"/>
    </font>
    <font>
      <sz val="11"/>
      <name val="Calibri"/>
      <family val="2"/>
      <scheme val="minor"/>
    </font>
    <font>
      <sz val="10"/>
      <color theme="1"/>
      <name val="Calibri"/>
      <family val="2"/>
      <scheme val="minor"/>
    </font>
    <font>
      <sz val="9"/>
      <color indexed="81"/>
      <name val="Tahoma"/>
      <family val="2"/>
    </font>
    <font>
      <b/>
      <sz val="9"/>
      <color indexed="81"/>
      <name val="Tahoma"/>
      <family val="2"/>
    </font>
    <font>
      <b/>
      <sz val="16"/>
      <color theme="1"/>
      <name val="Calibri"/>
      <family val="2"/>
      <scheme val="minor"/>
    </font>
    <font>
      <b/>
      <i/>
      <sz val="11"/>
      <color theme="1"/>
      <name val="Calibri"/>
      <family val="2"/>
      <scheme val="minor"/>
    </font>
    <font>
      <b/>
      <i/>
      <sz val="10"/>
      <color theme="1"/>
      <name val="Calibri"/>
      <family val="2"/>
      <scheme val="minor"/>
    </font>
    <font>
      <sz val="10"/>
      <name val="Calibri"/>
      <family val="2"/>
      <scheme val="minor"/>
    </font>
    <font>
      <b/>
      <sz val="10"/>
      <color rgb="FFFF0000"/>
      <name val="Calibri"/>
      <family val="2"/>
      <scheme val="minor"/>
    </font>
    <font>
      <b/>
      <sz val="10"/>
      <name val="Calibri"/>
      <family val="2"/>
      <scheme val="minor"/>
    </font>
    <font>
      <sz val="10"/>
      <color rgb="FFFF0000"/>
      <name val="Calibri"/>
      <family val="2"/>
      <scheme val="minor"/>
    </font>
  </fonts>
  <fills count="10">
    <fill>
      <patternFill patternType="none"/>
    </fill>
    <fill>
      <patternFill patternType="gray125"/>
    </fill>
    <fill>
      <patternFill patternType="solid">
        <fgColor theme="8" tint="-0.249977111117893"/>
        <bgColor indexed="64"/>
      </patternFill>
    </fill>
    <fill>
      <patternFill patternType="solid">
        <fgColor theme="5"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002060"/>
        <bgColor indexed="64"/>
      </patternFill>
    </fill>
  </fills>
  <borders count="43">
    <border>
      <left/>
      <right/>
      <top/>
      <bottom/>
      <diagonal/>
    </border>
    <border>
      <left style="medium">
        <color auto="1"/>
      </left>
      <right style="dotted">
        <color auto="1"/>
      </right>
      <top style="medium">
        <color auto="1"/>
      </top>
      <bottom style="dotted">
        <color auto="1"/>
      </bottom>
      <diagonal/>
    </border>
    <border>
      <left style="dotted">
        <color auto="1"/>
      </left>
      <right style="dotted">
        <color auto="1"/>
      </right>
      <top style="medium">
        <color auto="1"/>
      </top>
      <bottom style="dotted">
        <color auto="1"/>
      </bottom>
      <diagonal/>
    </border>
    <border>
      <left style="dotted">
        <color auto="1"/>
      </left>
      <right style="medium">
        <color auto="1"/>
      </right>
      <top style="medium">
        <color auto="1"/>
      </top>
      <bottom style="dotted">
        <color auto="1"/>
      </bottom>
      <diagonal/>
    </border>
    <border>
      <left style="medium">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right style="medium">
        <color auto="1"/>
      </right>
      <top style="medium">
        <color auto="1"/>
      </top>
      <bottom/>
      <diagonal/>
    </border>
    <border>
      <left/>
      <right/>
      <top style="medium">
        <color auto="1"/>
      </top>
      <bottom style="medium">
        <color auto="1"/>
      </bottom>
      <diagonal/>
    </border>
    <border>
      <left style="medium">
        <color indexed="64"/>
      </left>
      <right/>
      <top style="medium">
        <color indexed="64"/>
      </top>
      <bottom style="medium">
        <color auto="1"/>
      </bottom>
      <diagonal/>
    </border>
    <border>
      <left/>
      <right style="medium">
        <color indexed="64"/>
      </right>
      <top/>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auto="1"/>
      </left>
      <right/>
      <top/>
      <bottom/>
      <diagonal/>
    </border>
    <border>
      <left style="medium">
        <color indexed="64"/>
      </left>
      <right style="dotted">
        <color auto="1"/>
      </right>
      <top style="dotted">
        <color auto="1"/>
      </top>
      <bottom style="medium">
        <color indexed="64"/>
      </bottom>
      <diagonal/>
    </border>
    <border>
      <left style="dotted">
        <color auto="1"/>
      </left>
      <right style="dotted">
        <color auto="1"/>
      </right>
      <top style="dotted">
        <color auto="1"/>
      </top>
      <bottom style="medium">
        <color indexed="64"/>
      </bottom>
      <diagonal/>
    </border>
    <border>
      <left style="dotted">
        <color auto="1"/>
      </left>
      <right style="medium">
        <color auto="1"/>
      </right>
      <top style="dotted">
        <color auto="1"/>
      </top>
      <bottom style="medium">
        <color indexed="64"/>
      </bottom>
      <diagonal/>
    </border>
    <border>
      <left/>
      <right style="medium">
        <color indexed="64"/>
      </right>
      <top style="medium">
        <color indexed="64"/>
      </top>
      <bottom style="medium">
        <color indexed="64"/>
      </bottom>
      <diagonal/>
    </border>
    <border>
      <left/>
      <right style="dotted">
        <color indexed="64"/>
      </right>
      <top style="medium">
        <color indexed="64"/>
      </top>
      <bottom/>
      <diagonal/>
    </border>
    <border>
      <left style="dotted">
        <color auto="1"/>
      </left>
      <right style="dotted">
        <color auto="1"/>
      </right>
      <top style="medium">
        <color auto="1"/>
      </top>
      <bottom/>
      <diagonal/>
    </border>
    <border>
      <left/>
      <right style="medium">
        <color auto="1"/>
      </right>
      <top style="medium">
        <color auto="1"/>
      </top>
      <bottom style="dotted">
        <color auto="1"/>
      </bottom>
      <diagonal/>
    </border>
    <border>
      <left style="dotted">
        <color auto="1"/>
      </left>
      <right style="dotted">
        <color auto="1"/>
      </right>
      <top/>
      <bottom/>
      <diagonal/>
    </border>
    <border>
      <left style="dotted">
        <color auto="1"/>
      </left>
      <right style="dotted">
        <color auto="1"/>
      </right>
      <top/>
      <bottom style="medium">
        <color indexed="64"/>
      </bottom>
      <diagonal/>
    </border>
    <border>
      <left style="medium">
        <color auto="1"/>
      </left>
      <right style="dotted">
        <color auto="1"/>
      </right>
      <top/>
      <bottom/>
      <diagonal/>
    </border>
    <border>
      <left style="medium">
        <color auto="1"/>
      </left>
      <right style="dotted">
        <color auto="1"/>
      </right>
      <top/>
      <bottom style="medium">
        <color auto="1"/>
      </bottom>
      <diagonal/>
    </border>
    <border>
      <left style="medium">
        <color auto="1"/>
      </left>
      <right style="dotted">
        <color auto="1"/>
      </right>
      <top style="medium">
        <color auto="1"/>
      </top>
      <bottom/>
      <diagonal/>
    </border>
    <border>
      <left style="dotted">
        <color auto="1"/>
      </left>
      <right style="medium">
        <color auto="1"/>
      </right>
      <top style="medium">
        <color auto="1"/>
      </top>
      <bottom/>
      <diagonal/>
    </border>
    <border>
      <left style="dotted">
        <color auto="1"/>
      </left>
      <right style="medium">
        <color auto="1"/>
      </right>
      <top/>
      <bottom/>
      <diagonal/>
    </border>
    <border>
      <left/>
      <right style="dotted">
        <color auto="1"/>
      </right>
      <top/>
      <bottom/>
      <diagonal/>
    </border>
    <border>
      <left style="dotted">
        <color auto="1"/>
      </left>
      <right/>
      <top style="medium">
        <color auto="1"/>
      </top>
      <bottom/>
      <diagonal/>
    </border>
    <border>
      <left/>
      <right style="medium">
        <color auto="1"/>
      </right>
      <top style="dotted">
        <color auto="1"/>
      </top>
      <bottom style="dotted">
        <color auto="1"/>
      </bottom>
      <diagonal/>
    </border>
    <border>
      <left/>
      <right style="medium">
        <color auto="1"/>
      </right>
      <top style="dotted">
        <color auto="1"/>
      </top>
      <bottom style="medium">
        <color indexed="64"/>
      </bottom>
      <diagonal/>
    </border>
    <border>
      <left/>
      <right style="dotted">
        <color auto="1"/>
      </right>
      <top style="dotted">
        <color auto="1"/>
      </top>
      <bottom style="dotted">
        <color auto="1"/>
      </bottom>
      <diagonal/>
    </border>
    <border>
      <left style="dotted">
        <color auto="1"/>
      </left>
      <right style="dotted">
        <color auto="1"/>
      </right>
      <top style="dotted">
        <color indexed="64"/>
      </top>
      <bottom/>
      <diagonal/>
    </border>
    <border>
      <left style="medium">
        <color auto="1"/>
      </left>
      <right/>
      <top style="dotted">
        <color auto="1"/>
      </top>
      <bottom style="dotted">
        <color auto="1"/>
      </bottom>
      <diagonal/>
    </border>
    <border>
      <left/>
      <right style="dotted">
        <color indexed="64"/>
      </right>
      <top style="medium">
        <color indexed="64"/>
      </top>
      <bottom style="dotted">
        <color indexed="64"/>
      </bottom>
      <diagonal/>
    </border>
    <border>
      <left style="medium">
        <color auto="1"/>
      </left>
      <right/>
      <top style="medium">
        <color auto="1"/>
      </top>
      <bottom style="dotted">
        <color auto="1"/>
      </bottom>
      <diagonal/>
    </border>
    <border>
      <left style="dashed">
        <color auto="1"/>
      </left>
      <right style="dotted">
        <color auto="1"/>
      </right>
      <top style="medium">
        <color indexed="64"/>
      </top>
      <bottom style="dotted">
        <color auto="1"/>
      </bottom>
      <diagonal/>
    </border>
    <border>
      <left style="dotted">
        <color auto="1"/>
      </left>
      <right/>
      <top style="medium">
        <color auto="1"/>
      </top>
      <bottom style="dotted">
        <color auto="1"/>
      </bottom>
      <diagonal/>
    </border>
    <border>
      <left style="dotted">
        <color auto="1"/>
      </left>
      <right style="medium">
        <color auto="1"/>
      </right>
      <top/>
      <bottom style="medium">
        <color indexed="64"/>
      </bottom>
      <diagonal/>
    </border>
  </borders>
  <cellStyleXfs count="1">
    <xf numFmtId="0" fontId="0" fillId="0" borderId="0"/>
  </cellStyleXfs>
  <cellXfs count="348">
    <xf numFmtId="0" fontId="0" fillId="0" borderId="0" xfId="0"/>
    <xf numFmtId="0" fontId="0" fillId="0" borderId="0" xfId="0" applyProtection="1">
      <protection hidden="1"/>
    </xf>
    <xf numFmtId="0" fontId="0" fillId="0" borderId="0" xfId="0" applyAlignment="1" applyProtection="1">
      <alignment horizontal="center" vertical="center" wrapText="1"/>
      <protection hidden="1"/>
    </xf>
    <xf numFmtId="0" fontId="0" fillId="0" borderId="0" xfId="0" applyAlignment="1" applyProtection="1">
      <alignment horizontal="left" vertical="center" wrapText="1"/>
      <protection hidden="1"/>
    </xf>
    <xf numFmtId="0" fontId="0" fillId="0" borderId="0" xfId="0" applyAlignment="1" applyProtection="1">
      <alignment horizontal="justify" vertical="center" wrapText="1"/>
      <protection hidden="1"/>
    </xf>
    <xf numFmtId="0" fontId="5" fillId="0" borderId="5" xfId="0" applyFont="1" applyBorder="1" applyAlignment="1" applyProtection="1">
      <alignment vertical="center" wrapText="1"/>
      <protection locked="0"/>
    </xf>
    <xf numFmtId="0" fontId="5" fillId="0" borderId="19" xfId="0" applyFont="1" applyBorder="1" applyAlignment="1" applyProtection="1">
      <alignment horizontal="left" vertical="center" wrapText="1"/>
      <protection locked="0"/>
    </xf>
    <xf numFmtId="0" fontId="5" fillId="0" borderId="4" xfId="0" applyFont="1" applyBorder="1" applyAlignment="1" applyProtection="1">
      <alignment vertical="center" wrapText="1"/>
      <protection locked="0"/>
    </xf>
    <xf numFmtId="0" fontId="5" fillId="0" borderId="17" xfId="0" applyFont="1" applyBorder="1" applyAlignment="1" applyProtection="1">
      <alignment vertical="center" wrapText="1"/>
      <protection locked="0"/>
    </xf>
    <xf numFmtId="0" fontId="5" fillId="0" borderId="18" xfId="0" applyFont="1" applyBorder="1" applyAlignment="1" applyProtection="1">
      <alignment vertical="center" wrapText="1"/>
      <protection locked="0"/>
    </xf>
    <xf numFmtId="0" fontId="5" fillId="0" borderId="0" xfId="0" applyFont="1" applyAlignment="1" applyProtection="1">
      <alignment horizontal="left" vertical="center" wrapText="1"/>
      <protection hidden="1"/>
    </xf>
    <xf numFmtId="0" fontId="0" fillId="0" borderId="0" xfId="0" applyAlignment="1" applyProtection="1">
      <alignment horizontal="center" vertical="center"/>
      <protection hidden="1"/>
    </xf>
    <xf numFmtId="164" fontId="0" fillId="0" borderId="0" xfId="0" applyNumberFormat="1" applyAlignment="1" applyProtection="1">
      <alignment vertical="center"/>
      <protection hidden="1"/>
    </xf>
    <xf numFmtId="0" fontId="1" fillId="3" borderId="21" xfId="0" applyFont="1" applyFill="1" applyBorder="1" applyAlignment="1" applyProtection="1">
      <alignment horizontal="center" vertical="center"/>
      <protection hidden="1"/>
    </xf>
    <xf numFmtId="0" fontId="1" fillId="3" borderId="22" xfId="0" applyFont="1" applyFill="1" applyBorder="1" applyAlignment="1" applyProtection="1">
      <alignment horizontal="center" vertical="center"/>
      <protection hidden="1"/>
    </xf>
    <xf numFmtId="0" fontId="1" fillId="3" borderId="22" xfId="0" applyFont="1" applyFill="1" applyBorder="1" applyAlignment="1" applyProtection="1">
      <protection hidden="1"/>
    </xf>
    <xf numFmtId="1" fontId="5" fillId="0" borderId="4" xfId="0" applyNumberFormat="1" applyFont="1" applyBorder="1" applyAlignment="1" applyProtection="1">
      <alignment horizontal="center" vertical="center" wrapText="1"/>
      <protection hidden="1"/>
    </xf>
    <xf numFmtId="1" fontId="5" fillId="0" borderId="17" xfId="0" applyNumberFormat="1" applyFont="1" applyBorder="1" applyAlignment="1" applyProtection="1">
      <alignment horizontal="center" vertical="center" wrapText="1"/>
      <protection hidden="1"/>
    </xf>
    <xf numFmtId="1" fontId="5" fillId="0" borderId="18" xfId="0" applyNumberFormat="1" applyFont="1" applyBorder="1" applyAlignment="1" applyProtection="1">
      <alignment horizontal="center" vertical="center" wrapText="1"/>
      <protection hidden="1"/>
    </xf>
    <xf numFmtId="0" fontId="0" fillId="0" borderId="5" xfId="0" applyBorder="1" applyAlignment="1" applyProtection="1">
      <alignment horizontal="justify" vertical="center" wrapText="1"/>
      <protection locked="0"/>
    </xf>
    <xf numFmtId="0" fontId="0" fillId="0" borderId="18" xfId="0" applyBorder="1" applyAlignment="1" applyProtection="1">
      <alignment horizontal="justify" vertical="center" wrapText="1"/>
      <protection locked="0"/>
    </xf>
    <xf numFmtId="0" fontId="0" fillId="0" borderId="5"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1" fillId="3" borderId="16" xfId="0" applyFont="1" applyFill="1" applyBorder="1" applyAlignment="1" applyProtection="1">
      <protection hidden="1"/>
    </xf>
    <xf numFmtId="0" fontId="5" fillId="0" borderId="5" xfId="0" applyFont="1" applyBorder="1" applyAlignment="1" applyProtection="1">
      <alignment horizontal="left" vertical="center" wrapText="1"/>
      <protection hidden="1"/>
    </xf>
    <xf numFmtId="0" fontId="5" fillId="0" borderId="18"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locked="0"/>
    </xf>
    <xf numFmtId="0" fontId="5" fillId="0" borderId="5" xfId="0" applyFont="1" applyBorder="1" applyAlignment="1" applyProtection="1">
      <alignment vertical="center" wrapText="1"/>
      <protection locked="0" hidden="1"/>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5" fillId="0" borderId="6" xfId="0" quotePrefix="1" applyFont="1" applyBorder="1" applyAlignment="1" applyProtection="1">
      <alignment horizontal="left" vertical="center" wrapText="1"/>
      <protection locked="0"/>
    </xf>
    <xf numFmtId="0" fontId="5" fillId="8" borderId="5" xfId="0" applyFont="1" applyFill="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5"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1" fontId="5" fillId="0" borderId="5" xfId="0" applyNumberFormat="1"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3" fillId="5" borderId="28" xfId="0" applyFont="1" applyFill="1" applyBorder="1" applyAlignment="1" applyProtection="1">
      <alignment horizontal="center" vertical="center" wrapText="1"/>
      <protection hidden="1"/>
    </xf>
    <xf numFmtId="0" fontId="2" fillId="4" borderId="22" xfId="0" applyFont="1" applyFill="1" applyBorder="1" applyAlignment="1" applyProtection="1">
      <alignment horizontal="center" vertical="center" wrapText="1"/>
      <protection hidden="1"/>
    </xf>
    <xf numFmtId="0" fontId="2" fillId="4" borderId="29" xfId="0" applyFont="1" applyFill="1" applyBorder="1" applyAlignment="1" applyProtection="1">
      <alignment horizontal="center" vertical="center" wrapText="1"/>
      <protection hidden="1"/>
    </xf>
    <xf numFmtId="0" fontId="4" fillId="6" borderId="26" xfId="0" applyFont="1" applyFill="1" applyBorder="1" applyAlignment="1" applyProtection="1">
      <alignment horizontal="center" vertical="center" wrapText="1"/>
      <protection hidden="1"/>
    </xf>
    <xf numFmtId="0" fontId="4" fillId="6" borderId="31" xfId="0" applyFont="1" applyFill="1" applyBorder="1" applyAlignment="1" applyProtection="1">
      <alignment horizontal="center" vertical="center" wrapText="1"/>
      <protection hidden="1"/>
    </xf>
    <xf numFmtId="0" fontId="4" fillId="6" borderId="24" xfId="0" applyFont="1" applyFill="1" applyBorder="1" applyAlignment="1" applyProtection="1">
      <alignment horizontal="center" vertical="center" wrapText="1"/>
      <protection hidden="1"/>
    </xf>
    <xf numFmtId="0" fontId="4" fillId="6" borderId="28" xfId="0" applyFont="1" applyFill="1" applyBorder="1" applyAlignment="1" applyProtection="1">
      <alignment horizontal="center" vertical="center" wrapText="1"/>
      <protection hidden="1"/>
    </xf>
    <xf numFmtId="0" fontId="4" fillId="6" borderId="22" xfId="0" applyFont="1" applyFill="1" applyBorder="1" applyAlignment="1" applyProtection="1">
      <alignment horizontal="center" vertical="center" wrapText="1"/>
      <protection hidden="1"/>
    </xf>
    <xf numFmtId="0" fontId="4" fillId="6" borderId="29" xfId="0" applyFont="1" applyFill="1" applyBorder="1" applyAlignment="1" applyProtection="1">
      <alignment horizontal="center" vertical="center" wrapText="1"/>
      <protection hidden="1"/>
    </xf>
    <xf numFmtId="0" fontId="3" fillId="5" borderId="22" xfId="0" applyFont="1" applyFill="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hidden="1"/>
    </xf>
    <xf numFmtId="0" fontId="0" fillId="4" borderId="32" xfId="0" applyFill="1" applyBorder="1" applyAlignment="1" applyProtection="1">
      <alignment horizontal="center" vertical="center" wrapText="1"/>
      <protection hidden="1"/>
    </xf>
    <xf numFmtId="0" fontId="0" fillId="4" borderId="22" xfId="0" applyFill="1" applyBorder="1" applyAlignment="1" applyProtection="1">
      <alignment horizontal="center" vertical="center" wrapText="1"/>
      <protection hidden="1"/>
    </xf>
    <xf numFmtId="0" fontId="0" fillId="4" borderId="29" xfId="0" applyFill="1" applyBorder="1" applyAlignment="1" applyProtection="1">
      <alignment horizontal="center" vertical="center" wrapText="1"/>
      <protection hidden="1"/>
    </xf>
    <xf numFmtId="0" fontId="5" fillId="0" borderId="2" xfId="0" applyFont="1" applyBorder="1" applyAlignment="1" applyProtection="1">
      <alignment vertical="center" wrapText="1"/>
      <protection locked="0"/>
    </xf>
    <xf numFmtId="0" fontId="5" fillId="8" borderId="2"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left" vertical="center" wrapText="1"/>
      <protection locked="0"/>
    </xf>
    <xf numFmtId="0" fontId="5" fillId="0" borderId="2" xfId="0" applyFont="1" applyFill="1" applyBorder="1" applyAlignment="1" applyProtection="1">
      <alignment horizontal="center" vertical="center" wrapText="1"/>
      <protection locked="0"/>
    </xf>
    <xf numFmtId="0" fontId="5" fillId="0" borderId="2" xfId="0" applyFont="1" applyBorder="1" applyAlignment="1" applyProtection="1">
      <alignment vertical="center" wrapText="1"/>
      <protection locked="0" hidden="1"/>
    </xf>
    <xf numFmtId="0" fontId="5" fillId="8" borderId="2"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hidden="1"/>
    </xf>
    <xf numFmtId="0" fontId="5" fillId="0" borderId="2" xfId="0" applyFont="1" applyBorder="1" applyAlignment="1" applyProtection="1">
      <alignment horizontal="left" vertical="center" wrapText="1"/>
      <protection locked="0"/>
    </xf>
    <xf numFmtId="0" fontId="5" fillId="0" borderId="3" xfId="0" applyFont="1" applyBorder="1" applyAlignment="1" applyProtection="1">
      <alignment horizontal="left" vertical="center" wrapText="1"/>
      <protection locked="0"/>
    </xf>
    <xf numFmtId="1" fontId="5" fillId="0" borderId="1" xfId="0" applyNumberFormat="1" applyFont="1" applyBorder="1" applyAlignment="1" applyProtection="1">
      <alignment horizontal="center" vertical="center" wrapText="1"/>
      <protection hidden="1"/>
    </xf>
    <xf numFmtId="1" fontId="5" fillId="0" borderId="2" xfId="0" applyNumberFormat="1" applyFont="1" applyBorder="1" applyAlignment="1" applyProtection="1">
      <alignment horizontal="center" vertical="center" wrapText="1"/>
      <protection hidden="1"/>
    </xf>
    <xf numFmtId="0" fontId="5" fillId="0" borderId="2" xfId="0" quotePrefix="1" applyFont="1" applyBorder="1" applyAlignment="1" applyProtection="1">
      <alignment horizontal="left" vertical="center" wrapText="1"/>
      <protection hidden="1"/>
    </xf>
    <xf numFmtId="0" fontId="5" fillId="0" borderId="2" xfId="0" applyFont="1" applyBorder="1" applyAlignment="1" applyProtection="1">
      <alignment horizontal="center" vertical="center" wrapText="1"/>
      <protection locked="0"/>
    </xf>
    <xf numFmtId="14" fontId="5" fillId="0" borderId="2" xfId="0" applyNumberFormat="1" applyFont="1"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2" xfId="0" applyFont="1" applyBorder="1" applyAlignment="1" applyProtection="1">
      <alignment horizontal="justify" vertical="center" wrapText="1"/>
      <protection locked="0"/>
    </xf>
    <xf numFmtId="0" fontId="5" fillId="0" borderId="3" xfId="0" quotePrefix="1" applyFont="1" applyBorder="1" applyAlignment="1" applyProtection="1">
      <alignment horizontal="left" vertical="center" wrapText="1"/>
      <protection locked="0"/>
    </xf>
    <xf numFmtId="0" fontId="5" fillId="0" borderId="0" xfId="0" applyFont="1" applyBorder="1" applyAlignment="1" applyProtection="1">
      <alignment vertical="center" wrapText="1"/>
      <protection locked="0"/>
    </xf>
    <xf numFmtId="0" fontId="5" fillId="0" borderId="0" xfId="0" applyFont="1" applyBorder="1" applyAlignment="1" applyProtection="1">
      <alignment horizontal="center" vertical="center" wrapText="1"/>
      <protection hidden="1"/>
    </xf>
    <xf numFmtId="0" fontId="5" fillId="0" borderId="0" xfId="0" applyFont="1" applyBorder="1" applyAlignment="1" applyProtection="1">
      <alignment horizontal="left" vertical="center" wrapText="1"/>
      <protection locked="0"/>
    </xf>
    <xf numFmtId="0" fontId="5" fillId="0" borderId="0" xfId="0" applyFont="1" applyBorder="1" applyAlignment="1" applyProtection="1">
      <alignment horizontal="center" vertical="center" wrapText="1"/>
      <protection locked="0"/>
    </xf>
    <xf numFmtId="1" fontId="5" fillId="0" borderId="0" xfId="0" applyNumberFormat="1" applyFont="1" applyBorder="1" applyAlignment="1" applyProtection="1">
      <alignment horizontal="center" vertical="center" wrapText="1"/>
      <protection hidden="1"/>
    </xf>
    <xf numFmtId="0" fontId="5" fillId="0" borderId="0" xfId="0" quotePrefix="1" applyFont="1" applyBorder="1" applyAlignment="1" applyProtection="1">
      <alignment horizontal="left" vertical="center" wrapText="1"/>
      <protection hidden="1"/>
    </xf>
    <xf numFmtId="0" fontId="0" fillId="0" borderId="0" xfId="0" applyBorder="1" applyAlignment="1" applyProtection="1">
      <alignment horizontal="justify" vertical="center" wrapText="1"/>
      <protection locked="0"/>
    </xf>
    <xf numFmtId="0" fontId="0" fillId="0" borderId="0" xfId="0" applyBorder="1" applyAlignment="1" applyProtection="1">
      <alignment horizontal="center" vertical="center" wrapText="1"/>
      <protection locked="0"/>
    </xf>
    <xf numFmtId="0" fontId="5" fillId="0" borderId="0" xfId="0" applyFont="1" applyBorder="1" applyAlignment="1" applyProtection="1">
      <alignment horizontal="left" vertical="center" wrapText="1"/>
      <protection hidden="1"/>
    </xf>
    <xf numFmtId="0" fontId="11" fillId="0" borderId="2" xfId="0" applyFont="1" applyBorder="1" applyAlignment="1" applyProtection="1">
      <alignment vertical="center" wrapText="1"/>
      <protection locked="0"/>
    </xf>
    <xf numFmtId="0" fontId="4" fillId="0" borderId="2" xfId="0" applyFont="1" applyBorder="1" applyAlignment="1" applyProtection="1">
      <alignment horizontal="justify" vertical="center" wrapText="1"/>
      <protection locked="0"/>
    </xf>
    <xf numFmtId="0" fontId="5" fillId="0" borderId="5" xfId="0" applyFont="1" applyBorder="1" applyAlignment="1" applyProtection="1">
      <alignment horizontal="center" vertical="center" wrapText="1"/>
      <protection locked="0"/>
    </xf>
    <xf numFmtId="14" fontId="5" fillId="0" borderId="35" xfId="0" applyNumberFormat="1" applyFont="1" applyBorder="1" applyAlignment="1" applyProtection="1">
      <alignment horizontal="center" vertical="center" wrapText="1"/>
      <protection locked="0"/>
    </xf>
    <xf numFmtId="14" fontId="5" fillId="0" borderId="22" xfId="0" applyNumberFormat="1" applyFont="1" applyBorder="1" applyAlignment="1" applyProtection="1">
      <alignment horizontal="center" vertical="center" wrapText="1"/>
      <protection locked="0"/>
    </xf>
    <xf numFmtId="14" fontId="5" fillId="0" borderId="36" xfId="0" applyNumberFormat="1"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0" fillId="4" borderId="22" xfId="0" applyFill="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locked="0"/>
    </xf>
    <xf numFmtId="0" fontId="5" fillId="0" borderId="0" xfId="0" applyFont="1" applyBorder="1" applyAlignment="1" applyProtection="1">
      <alignment horizontal="left" vertical="center" wrapText="1"/>
      <protection locked="0"/>
    </xf>
    <xf numFmtId="0" fontId="5" fillId="0" borderId="3" xfId="0" applyFont="1" applyFill="1" applyBorder="1" applyAlignment="1" applyProtection="1">
      <alignment horizontal="left" vertical="center" wrapText="1"/>
      <protection locked="0"/>
    </xf>
    <xf numFmtId="1" fontId="5" fillId="0" borderId="2" xfId="0" applyNumberFormat="1" applyFont="1" applyBorder="1" applyAlignment="1" applyProtection="1">
      <alignment horizontal="center" vertical="center" wrapText="1"/>
      <protection hidden="1"/>
    </xf>
    <xf numFmtId="0" fontId="5" fillId="0" borderId="2"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1" fontId="5" fillId="0" borderId="0" xfId="0" applyNumberFormat="1" applyFont="1" applyBorder="1" applyAlignment="1" applyProtection="1">
      <alignment horizontal="center" vertical="center" wrapText="1"/>
      <protection hidden="1"/>
    </xf>
    <xf numFmtId="0" fontId="4" fillId="6" borderId="24" xfId="0" applyFont="1" applyFill="1" applyBorder="1" applyAlignment="1" applyProtection="1">
      <alignment horizontal="center" vertical="center" wrapText="1"/>
      <protection hidden="1"/>
    </xf>
    <xf numFmtId="0" fontId="4" fillId="6" borderId="31" xfId="0" applyFont="1" applyFill="1" applyBorder="1" applyAlignment="1" applyProtection="1">
      <alignment horizontal="center" vertical="center" wrapText="1"/>
      <protection hidden="1"/>
    </xf>
    <xf numFmtId="0" fontId="5" fillId="0" borderId="2"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0" borderId="2"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2" fillId="4" borderId="22"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hidden="1"/>
    </xf>
    <xf numFmtId="0" fontId="5" fillId="0" borderId="22"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0" borderId="3" xfId="0" applyFont="1" applyBorder="1" applyAlignment="1" applyProtection="1">
      <alignment horizontal="center" vertical="center" wrapText="1"/>
      <protection hidden="1"/>
    </xf>
    <xf numFmtId="0" fontId="5" fillId="0" borderId="6" xfId="0" applyFont="1" applyBorder="1" applyAlignment="1" applyProtection="1">
      <alignment horizontal="center" vertical="center" wrapText="1"/>
      <protection hidden="1"/>
    </xf>
    <xf numFmtId="0" fontId="5" fillId="0" borderId="19" xfId="0" applyFont="1" applyBorder="1" applyAlignment="1" applyProtection="1">
      <alignment horizontal="center" vertical="center" wrapText="1"/>
      <protection hidden="1"/>
    </xf>
    <xf numFmtId="0" fontId="5" fillId="0" borderId="2" xfId="0" applyFont="1" applyBorder="1" applyAlignment="1" applyProtection="1">
      <alignment horizontal="center" vertical="center" wrapText="1"/>
      <protection hidden="1"/>
    </xf>
    <xf numFmtId="0" fontId="5" fillId="0" borderId="5"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locked="0"/>
    </xf>
    <xf numFmtId="1" fontId="5" fillId="0" borderId="0" xfId="0" applyNumberFormat="1" applyFont="1" applyBorder="1" applyAlignment="1" applyProtection="1">
      <alignment horizontal="center" vertical="center" wrapText="1"/>
      <protection hidden="1"/>
    </xf>
    <xf numFmtId="1" fontId="5" fillId="0" borderId="0" xfId="0" applyNumberFormat="1" applyFont="1" applyBorder="1" applyAlignment="1" applyProtection="1">
      <alignment horizontal="center" vertical="center" wrapText="1"/>
      <protection locked="0"/>
    </xf>
    <xf numFmtId="1" fontId="5" fillId="0" borderId="0" xfId="0" applyNumberFormat="1" applyFont="1" applyBorder="1" applyAlignment="1" applyProtection="1">
      <alignment horizontal="justify" vertical="center" wrapText="1"/>
      <protection locked="0"/>
    </xf>
    <xf numFmtId="0" fontId="5" fillId="0" borderId="0" xfId="0" applyFont="1" applyBorder="1" applyAlignment="1" applyProtection="1">
      <alignment horizontal="left" vertical="center" wrapText="1"/>
      <protection locked="0"/>
    </xf>
    <xf numFmtId="1" fontId="5" fillId="0" borderId="3" xfId="0" applyNumberFormat="1" applyFont="1" applyBorder="1" applyAlignment="1" applyProtection="1">
      <alignment horizontal="center" vertical="center" wrapText="1"/>
      <protection hidden="1"/>
    </xf>
    <xf numFmtId="0" fontId="12" fillId="0" borderId="2"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1" fontId="5" fillId="0" borderId="2" xfId="0" applyNumberFormat="1" applyFont="1" applyBorder="1" applyAlignment="1" applyProtection="1">
      <alignment horizontal="center" vertical="center" wrapText="1"/>
      <protection hidden="1"/>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wrapText="1"/>
      <protection locked="0"/>
    </xf>
    <xf numFmtId="0" fontId="5" fillId="0" borderId="2" xfId="0" applyFont="1" applyBorder="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18"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0" borderId="18" xfId="0" applyFont="1" applyBorder="1" applyAlignment="1" applyProtection="1">
      <alignment horizontal="center" vertical="center" wrapText="1"/>
      <protection locked="0"/>
    </xf>
    <xf numFmtId="0" fontId="5" fillId="0" borderId="2" xfId="0" applyFont="1" applyFill="1" applyBorder="1" applyAlignment="1" applyProtection="1">
      <alignment horizontal="center" vertical="center" wrapText="1"/>
      <protection locked="0"/>
    </xf>
    <xf numFmtId="0" fontId="5" fillId="0" borderId="5" xfId="0" applyFont="1" applyFill="1" applyBorder="1" applyAlignment="1" applyProtection="1">
      <alignment horizontal="center" vertical="center" wrapText="1"/>
      <protection locked="0"/>
    </xf>
    <xf numFmtId="0" fontId="5" fillId="0" borderId="18"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wrapText="1"/>
      <protection locked="0"/>
    </xf>
    <xf numFmtId="0" fontId="5" fillId="0" borderId="6" xfId="0" applyFont="1" applyFill="1" applyBorder="1" applyAlignment="1" applyProtection="1">
      <alignment horizontal="left" vertical="center" wrapText="1"/>
      <protection locked="0"/>
    </xf>
    <xf numFmtId="0" fontId="5" fillId="0" borderId="19" xfId="0" applyFont="1" applyFill="1" applyBorder="1" applyAlignment="1" applyProtection="1">
      <alignment horizontal="left" vertical="center" wrapText="1"/>
      <protection locked="0"/>
    </xf>
    <xf numFmtId="0" fontId="5" fillId="0" borderId="1"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hidden="1"/>
    </xf>
    <xf numFmtId="0" fontId="5" fillId="0" borderId="4"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1" fillId="3" borderId="9" xfId="0" applyFont="1" applyFill="1" applyBorder="1" applyAlignment="1" applyProtection="1">
      <alignment horizontal="center"/>
      <protection hidden="1"/>
    </xf>
    <xf numFmtId="0" fontId="1" fillId="3" borderId="8" xfId="0" applyFont="1" applyFill="1" applyBorder="1" applyAlignment="1" applyProtection="1">
      <alignment horizontal="center"/>
      <protection hidden="1"/>
    </xf>
    <xf numFmtId="0" fontId="1" fillId="3" borderId="20" xfId="0" applyFont="1" applyFill="1" applyBorder="1" applyAlignment="1" applyProtection="1">
      <alignment horizontal="center"/>
      <protection hidden="1"/>
    </xf>
    <xf numFmtId="0" fontId="5" fillId="0" borderId="9"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0" fontId="1" fillId="9" borderId="9" xfId="0" applyFont="1" applyFill="1" applyBorder="1" applyAlignment="1" applyProtection="1">
      <alignment horizontal="center"/>
      <protection hidden="1"/>
    </xf>
    <xf numFmtId="0" fontId="1" fillId="9" borderId="8" xfId="0" applyFont="1" applyFill="1" applyBorder="1" applyAlignment="1" applyProtection="1">
      <alignment horizontal="center"/>
      <protection hidden="1"/>
    </xf>
    <xf numFmtId="0" fontId="1" fillId="9" borderId="20" xfId="0" applyFont="1" applyFill="1" applyBorder="1" applyAlignment="1" applyProtection="1">
      <alignment horizontal="center"/>
      <protection hidden="1"/>
    </xf>
    <xf numFmtId="1" fontId="5" fillId="0" borderId="12" xfId="0" applyNumberFormat="1" applyFont="1" applyBorder="1" applyAlignment="1" applyProtection="1">
      <alignment horizontal="center" vertical="center" wrapText="1"/>
      <protection locked="0"/>
    </xf>
    <xf numFmtId="1" fontId="5" fillId="0" borderId="13" xfId="0" applyNumberFormat="1" applyFont="1" applyBorder="1" applyAlignment="1" applyProtection="1">
      <alignment horizontal="center" vertical="center" wrapText="1"/>
      <protection locked="0"/>
    </xf>
    <xf numFmtId="1" fontId="5" fillId="0" borderId="14" xfId="0" applyNumberFormat="1" applyFont="1" applyBorder="1" applyAlignment="1" applyProtection="1">
      <alignment horizontal="center" vertical="center" wrapText="1"/>
      <protection locked="0"/>
    </xf>
    <xf numFmtId="1" fontId="5" fillId="0" borderId="7" xfId="0" applyNumberFormat="1" applyFont="1" applyBorder="1" applyAlignment="1" applyProtection="1">
      <alignment horizontal="justify" vertical="center" wrapText="1"/>
      <protection locked="0"/>
    </xf>
    <xf numFmtId="1" fontId="5" fillId="0" borderId="10" xfId="0" applyNumberFormat="1" applyFont="1" applyBorder="1" applyAlignment="1" applyProtection="1">
      <alignment horizontal="justify" vertical="center" wrapText="1"/>
      <protection locked="0"/>
    </xf>
    <xf numFmtId="1" fontId="5" fillId="0" borderId="15" xfId="0" applyNumberFormat="1" applyFont="1" applyBorder="1" applyAlignment="1" applyProtection="1">
      <alignment horizontal="justify" vertical="center" wrapText="1"/>
      <protection locked="0"/>
    </xf>
    <xf numFmtId="0" fontId="5" fillId="0" borderId="2" xfId="0" applyFont="1" applyFill="1" applyBorder="1" applyAlignment="1" applyProtection="1">
      <alignment horizontal="left" vertical="center" wrapText="1"/>
      <protection locked="0"/>
    </xf>
    <xf numFmtId="0" fontId="5" fillId="0" borderId="5" xfId="0" applyFont="1" applyFill="1" applyBorder="1" applyAlignment="1" applyProtection="1">
      <alignment horizontal="left" vertical="center" wrapText="1"/>
      <protection locked="0"/>
    </xf>
    <xf numFmtId="0" fontId="5" fillId="0" borderId="18" xfId="0" applyFont="1" applyFill="1" applyBorder="1" applyAlignment="1" applyProtection="1">
      <alignment horizontal="left" vertical="center" wrapText="1"/>
      <protection locked="0"/>
    </xf>
    <xf numFmtId="0" fontId="2" fillId="4" borderId="22" xfId="0" applyFont="1" applyFill="1" applyBorder="1" applyAlignment="1" applyProtection="1">
      <alignment horizontal="center" vertical="center" wrapText="1"/>
      <protection hidden="1"/>
    </xf>
    <xf numFmtId="0" fontId="3" fillId="5" borderId="26" xfId="0" applyFont="1" applyFill="1" applyBorder="1" applyAlignment="1" applyProtection="1">
      <alignment horizontal="center" vertical="center" wrapText="1"/>
      <protection hidden="1"/>
    </xf>
    <xf numFmtId="0" fontId="3" fillId="5" borderId="24" xfId="0" applyFont="1" applyFill="1" applyBorder="1" applyAlignment="1" applyProtection="1">
      <alignment horizontal="center" vertical="center" wrapText="1"/>
      <protection hidden="1"/>
    </xf>
    <xf numFmtId="0" fontId="3" fillId="5" borderId="30" xfId="0" applyFont="1" applyFill="1" applyBorder="1" applyAlignment="1" applyProtection="1">
      <alignment horizontal="center" vertical="center" wrapText="1"/>
      <protection hidden="1"/>
    </xf>
    <xf numFmtId="0" fontId="4" fillId="6" borderId="24" xfId="0" applyFont="1" applyFill="1" applyBorder="1" applyAlignment="1" applyProtection="1">
      <alignment horizontal="center" vertical="center" wrapText="1"/>
      <protection hidden="1"/>
    </xf>
    <xf numFmtId="0" fontId="5" fillId="0" borderId="23" xfId="0" applyFont="1" applyBorder="1" applyAlignment="1" applyProtection="1">
      <alignment horizontal="center" vertical="center" wrapText="1"/>
      <protection hidden="1"/>
    </xf>
    <xf numFmtId="0" fontId="5" fillId="0" borderId="33" xfId="0" applyFont="1" applyBorder="1" applyAlignment="1" applyProtection="1">
      <alignment horizontal="center" vertical="center" wrapText="1"/>
      <protection hidden="1"/>
    </xf>
    <xf numFmtId="0" fontId="5" fillId="0" borderId="34" xfId="0" applyFont="1" applyBorder="1" applyAlignment="1" applyProtection="1">
      <alignment horizontal="center" vertical="center" wrapText="1"/>
      <protection hidden="1"/>
    </xf>
    <xf numFmtId="0" fontId="4" fillId="6" borderId="16" xfId="0" applyFont="1" applyFill="1" applyBorder="1" applyAlignment="1" applyProtection="1">
      <alignment horizontal="center" vertical="center" wrapText="1"/>
      <protection hidden="1"/>
    </xf>
    <xf numFmtId="0" fontId="4" fillId="6" borderId="31" xfId="0" applyFont="1" applyFill="1" applyBorder="1" applyAlignment="1" applyProtection="1">
      <alignment horizontal="center" vertical="center" wrapText="1"/>
      <protection hidden="1"/>
    </xf>
    <xf numFmtId="0" fontId="4" fillId="6" borderId="0" xfId="0" applyFont="1" applyFill="1" applyBorder="1" applyAlignment="1" applyProtection="1">
      <alignment horizontal="center" vertical="center" wrapText="1"/>
      <protection hidden="1"/>
    </xf>
    <xf numFmtId="0" fontId="4" fillId="6" borderId="12" xfId="0" applyFont="1" applyFill="1" applyBorder="1" applyAlignment="1" applyProtection="1">
      <alignment horizontal="center" vertical="center" wrapText="1"/>
      <protection hidden="1"/>
    </xf>
    <xf numFmtId="0" fontId="4" fillId="6" borderId="7" xfId="0" applyFont="1" applyFill="1" applyBorder="1" applyAlignment="1" applyProtection="1">
      <alignment horizontal="center" vertical="center" wrapText="1"/>
      <protection hidden="1"/>
    </xf>
    <xf numFmtId="0" fontId="4" fillId="6" borderId="30" xfId="0" applyFont="1" applyFill="1" applyBorder="1" applyAlignment="1" applyProtection="1">
      <alignment horizontal="center" vertical="center" wrapText="1"/>
      <protection hidden="1"/>
    </xf>
    <xf numFmtId="0" fontId="8" fillId="0" borderId="1"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17" xfId="0" applyFont="1" applyBorder="1" applyAlignment="1" applyProtection="1">
      <alignment horizontal="center" vertical="center" wrapText="1"/>
      <protection locked="0"/>
    </xf>
    <xf numFmtId="0" fontId="8" fillId="0" borderId="0" xfId="0" applyFont="1" applyBorder="1" applyAlignment="1" applyProtection="1">
      <alignment horizontal="center" vertical="center" wrapText="1"/>
      <protection locked="0"/>
    </xf>
    <xf numFmtId="0" fontId="1" fillId="2" borderId="14" xfId="0" applyFont="1" applyFill="1" applyBorder="1" applyAlignment="1" applyProtection="1">
      <alignment horizontal="center"/>
      <protection hidden="1"/>
    </xf>
    <xf numFmtId="0" fontId="1" fillId="2" borderId="11" xfId="0" applyFont="1" applyFill="1" applyBorder="1" applyAlignment="1" applyProtection="1">
      <alignment horizontal="center"/>
      <protection hidden="1"/>
    </xf>
    <xf numFmtId="0" fontId="5" fillId="0" borderId="28" xfId="0" applyFont="1" applyBorder="1" applyAlignment="1" applyProtection="1">
      <alignment horizontal="center" vertical="center" wrapText="1"/>
      <protection hidden="1"/>
    </xf>
    <xf numFmtId="0" fontId="5" fillId="0" borderId="26"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0" fillId="4" borderId="22" xfId="0" applyFill="1" applyBorder="1" applyAlignment="1" applyProtection="1">
      <alignment horizontal="center" vertical="center" wrapText="1"/>
      <protection hidden="1"/>
    </xf>
    <xf numFmtId="0" fontId="1" fillId="3" borderId="16" xfId="0" applyFont="1" applyFill="1" applyBorder="1" applyAlignment="1" applyProtection="1">
      <alignment horizontal="center"/>
      <protection hidden="1"/>
    </xf>
    <xf numFmtId="0" fontId="1" fillId="3" borderId="0" xfId="0" applyFont="1" applyFill="1" applyBorder="1" applyAlignment="1" applyProtection="1">
      <alignment horizontal="center"/>
      <protection hidden="1"/>
    </xf>
    <xf numFmtId="0" fontId="1" fillId="3" borderId="10" xfId="0" applyFont="1" applyFill="1" applyBorder="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vertical="center" wrapText="1"/>
      <protection locked="0" hidden="1"/>
    </xf>
    <xf numFmtId="0" fontId="5" fillId="0" borderId="3" xfId="0" applyFont="1" applyBorder="1" applyAlignment="1" applyProtection="1">
      <alignment horizontal="left" vertical="center" wrapText="1"/>
      <protection locked="0"/>
    </xf>
    <xf numFmtId="0" fontId="5" fillId="0" borderId="2" xfId="0" applyFont="1" applyBorder="1" applyAlignment="1" applyProtection="1">
      <alignment vertical="center" wrapText="1"/>
      <protection hidden="1"/>
    </xf>
    <xf numFmtId="0" fontId="11" fillId="0" borderId="2" xfId="0" applyFont="1" applyBorder="1" applyAlignment="1" applyProtection="1">
      <alignment horizontal="justify" vertical="center" wrapText="1"/>
      <protection locked="0"/>
    </xf>
    <xf numFmtId="14" fontId="5" fillId="0" borderId="2" xfId="0" applyNumberFormat="1"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hidden="1"/>
    </xf>
    <xf numFmtId="0" fontId="5" fillId="0" borderId="6" xfId="0" applyFont="1" applyBorder="1" applyAlignment="1" applyProtection="1">
      <alignment horizontal="left" vertical="center" wrapText="1"/>
      <protection locked="0"/>
    </xf>
    <xf numFmtId="0" fontId="13" fillId="0" borderId="5" xfId="0" applyFont="1" applyBorder="1" applyAlignment="1" applyProtection="1">
      <alignment horizontal="justify" vertical="center" wrapText="1"/>
      <protection locked="0"/>
    </xf>
    <xf numFmtId="0" fontId="13" fillId="0" borderId="5" xfId="0" applyFont="1" applyBorder="1" applyAlignment="1" applyProtection="1">
      <alignment horizontal="center" vertical="center" wrapText="1"/>
      <protection locked="0"/>
    </xf>
    <xf numFmtId="0" fontId="5" fillId="0" borderId="5" xfId="0" applyFont="1" applyBorder="1" applyAlignment="1" applyProtection="1">
      <alignment vertical="center" wrapText="1"/>
      <protection hidden="1"/>
    </xf>
    <xf numFmtId="0" fontId="5" fillId="0" borderId="18" xfId="0" applyFont="1" applyBorder="1" applyAlignment="1" applyProtection="1">
      <alignment horizontal="center" vertical="center" wrapText="1"/>
      <protection locked="0" hidden="1"/>
    </xf>
    <xf numFmtId="0" fontId="5" fillId="0" borderId="19" xfId="0" applyFont="1" applyBorder="1" applyAlignment="1" applyProtection="1">
      <alignment horizontal="left" vertical="center" wrapText="1"/>
      <protection locked="0"/>
    </xf>
    <xf numFmtId="0" fontId="5" fillId="0" borderId="18" xfId="0" applyFont="1" applyBorder="1" applyAlignment="1" applyProtection="1">
      <alignment vertical="center" wrapText="1"/>
      <protection hidden="1"/>
    </xf>
    <xf numFmtId="0" fontId="11" fillId="0" borderId="2" xfId="0" applyFont="1" applyBorder="1" applyAlignment="1" applyProtection="1">
      <alignment horizontal="center" vertical="center" wrapText="1"/>
      <protection locked="0"/>
    </xf>
    <xf numFmtId="0" fontId="5" fillId="0" borderId="2" xfId="0" applyFont="1" applyBorder="1" applyAlignment="1" applyProtection="1">
      <alignment horizontal="left" vertical="center" wrapText="1"/>
      <protection locked="0" hidden="1"/>
    </xf>
    <xf numFmtId="0" fontId="5" fillId="0" borderId="3" xfId="0" applyFont="1" applyBorder="1" applyAlignment="1" applyProtection="1">
      <alignment horizontal="left" vertical="center" wrapText="1"/>
      <protection locked="0" hidden="1"/>
    </xf>
    <xf numFmtId="0" fontId="5" fillId="0" borderId="2" xfId="0" quotePrefix="1" applyFont="1" applyBorder="1" applyAlignment="1" applyProtection="1">
      <alignment horizontal="justify" vertical="center" wrapText="1"/>
      <protection locked="0"/>
    </xf>
    <xf numFmtId="0" fontId="11" fillId="0" borderId="18" xfId="0" applyFont="1" applyBorder="1" applyAlignment="1" applyProtection="1">
      <alignment horizontal="center" vertical="center" wrapText="1"/>
      <protection locked="0"/>
    </xf>
    <xf numFmtId="0" fontId="5" fillId="0" borderId="18" xfId="0" applyFont="1" applyBorder="1" applyAlignment="1" applyProtection="1">
      <alignment horizontal="left" vertical="center" wrapText="1"/>
      <protection locked="0" hidden="1"/>
    </xf>
    <xf numFmtId="0" fontId="5" fillId="0" borderId="19" xfId="0" applyFont="1" applyBorder="1" applyAlignment="1" applyProtection="1">
      <alignment horizontal="left" vertical="center" wrapText="1"/>
      <protection locked="0" hidden="1"/>
    </xf>
    <xf numFmtId="0" fontId="5" fillId="8" borderId="18" xfId="0" applyFont="1" applyFill="1" applyBorder="1" applyAlignment="1" applyProtection="1">
      <alignment horizontal="center" vertical="center" wrapText="1"/>
      <protection locked="0"/>
    </xf>
    <xf numFmtId="0" fontId="5" fillId="0" borderId="0" xfId="0" applyFont="1" applyBorder="1" applyAlignment="1" applyProtection="1">
      <alignment vertical="center" wrapText="1"/>
      <protection hidden="1"/>
    </xf>
    <xf numFmtId="0" fontId="14" fillId="0" borderId="2" xfId="0" applyFont="1" applyBorder="1" applyAlignment="1" applyProtection="1">
      <alignment horizontal="center" vertical="center" wrapText="1"/>
      <protection locked="0" hidden="1"/>
    </xf>
    <xf numFmtId="0" fontId="14" fillId="0" borderId="5" xfId="0" applyFont="1" applyBorder="1" applyAlignment="1" applyProtection="1">
      <alignment horizontal="center" vertical="center" wrapText="1"/>
      <protection locked="0" hidden="1"/>
    </xf>
    <xf numFmtId="0" fontId="14" fillId="0" borderId="18" xfId="0" applyFont="1" applyBorder="1" applyAlignment="1" applyProtection="1">
      <alignment horizontal="center" vertical="center" wrapText="1"/>
      <protection locked="0" hidden="1"/>
    </xf>
    <xf numFmtId="0" fontId="5" fillId="0" borderId="37" xfId="0" applyFont="1" applyBorder="1" applyAlignment="1" applyProtection="1">
      <alignment vertical="center" wrapText="1"/>
      <protection locked="0"/>
    </xf>
    <xf numFmtId="0" fontId="5" fillId="0" borderId="22" xfId="0" applyFont="1" applyBorder="1" applyAlignment="1" applyProtection="1">
      <alignment horizontal="left" vertical="center" wrapText="1"/>
      <protection locked="0"/>
    </xf>
    <xf numFmtId="0" fontId="5"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22" xfId="0" applyFont="1" applyBorder="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0" fillId="0" borderId="4" xfId="0" applyBorder="1" applyAlignment="1" applyProtection="1">
      <alignment vertical="center" wrapText="1"/>
      <protection locked="0" hidden="1"/>
    </xf>
    <xf numFmtId="0" fontId="5" fillId="8" borderId="2" xfId="0" applyFont="1" applyFill="1" applyBorder="1" applyAlignment="1" applyProtection="1">
      <alignment horizontal="left" vertical="center" wrapText="1"/>
      <protection hidden="1"/>
    </xf>
    <xf numFmtId="0" fontId="5" fillId="0" borderId="2" xfId="0" applyFont="1" applyFill="1" applyBorder="1" applyAlignment="1" applyProtection="1">
      <alignment horizontal="center" vertical="center" wrapText="1"/>
      <protection hidden="1"/>
    </xf>
    <xf numFmtId="1" fontId="5" fillId="0" borderId="7" xfId="0" applyNumberFormat="1" applyFont="1" applyBorder="1" applyAlignment="1" applyProtection="1">
      <alignment horizontal="left" vertical="center" wrapText="1"/>
      <protection locked="0"/>
    </xf>
    <xf numFmtId="0" fontId="11" fillId="0" borderId="2" xfId="0" quotePrefix="1" applyFont="1" applyBorder="1" applyAlignment="1" applyProtection="1">
      <alignment horizontal="justify" vertical="center" wrapText="1"/>
      <protection locked="0"/>
    </xf>
    <xf numFmtId="14" fontId="5" fillId="0" borderId="2" xfId="0" applyNumberFormat="1" applyFont="1" applyFill="1" applyBorder="1" applyAlignment="1" applyProtection="1">
      <alignment horizontal="center" vertical="center"/>
      <protection locked="0"/>
    </xf>
    <xf numFmtId="14" fontId="5" fillId="0" borderId="2" xfId="0" applyNumberFormat="1" applyFont="1" applyFill="1" applyBorder="1" applyAlignment="1" applyProtection="1">
      <alignment horizontal="center" vertical="center" wrapText="1"/>
      <protection locked="0"/>
    </xf>
    <xf numFmtId="1" fontId="5" fillId="0" borderId="10" xfId="0" applyNumberFormat="1" applyFont="1" applyBorder="1" applyAlignment="1" applyProtection="1">
      <alignment horizontal="left" vertical="center" wrapText="1"/>
      <protection locked="0"/>
    </xf>
    <xf numFmtId="0" fontId="5" fillId="0" borderId="5" xfId="0" quotePrefix="1" applyFont="1" applyBorder="1" applyAlignment="1" applyProtection="1">
      <alignment horizontal="justify" vertical="center" wrapText="1"/>
      <protection locked="0"/>
    </xf>
    <xf numFmtId="14" fontId="5" fillId="0" borderId="5" xfId="0" applyNumberFormat="1" applyFont="1" applyFill="1" applyBorder="1" applyAlignment="1" applyProtection="1">
      <alignment horizontal="center" vertical="center"/>
      <protection locked="0"/>
    </xf>
    <xf numFmtId="0" fontId="0" fillId="0" borderId="5" xfId="0" applyFill="1" applyBorder="1" applyAlignment="1" applyProtection="1">
      <alignment horizontal="center" vertical="center" wrapText="1"/>
      <protection locked="0"/>
    </xf>
    <xf numFmtId="1" fontId="5" fillId="0" borderId="15" xfId="0" applyNumberFormat="1" applyFont="1" applyBorder="1" applyAlignment="1" applyProtection="1">
      <alignment horizontal="left" vertical="center" wrapText="1"/>
      <protection locked="0"/>
    </xf>
    <xf numFmtId="0" fontId="0" fillId="0" borderId="18" xfId="0" applyFill="1" applyBorder="1" applyAlignment="1" applyProtection="1">
      <alignment horizontal="center" vertical="center" wrapText="1"/>
      <protection locked="0"/>
    </xf>
    <xf numFmtId="0" fontId="0" fillId="0" borderId="2" xfId="0" applyBorder="1" applyAlignment="1" applyProtection="1">
      <alignment horizontal="justify" vertical="center" wrapText="1"/>
      <protection locked="0"/>
    </xf>
    <xf numFmtId="0" fontId="0" fillId="0" borderId="2" xfId="0" applyBorder="1" applyAlignment="1" applyProtection="1">
      <alignment horizontal="center" vertical="center" wrapText="1"/>
      <protection locked="0"/>
    </xf>
    <xf numFmtId="14" fontId="0" fillId="0" borderId="5" xfId="0" applyNumberFormat="1" applyFill="1" applyBorder="1" applyAlignment="1" applyProtection="1">
      <alignment horizontal="center" vertical="center" wrapText="1"/>
      <protection locked="0"/>
    </xf>
    <xf numFmtId="0" fontId="11" fillId="0" borderId="4" xfId="0" applyFont="1" applyBorder="1" applyAlignment="1" applyProtection="1">
      <alignment vertical="center" wrapText="1"/>
      <protection locked="0"/>
    </xf>
    <xf numFmtId="0" fontId="11" fillId="0" borderId="5" xfId="0" applyFont="1" applyBorder="1" applyAlignment="1" applyProtection="1">
      <alignment vertical="center" wrapText="1"/>
      <protection locked="0"/>
    </xf>
    <xf numFmtId="0" fontId="5" fillId="0" borderId="2" xfId="0" applyFont="1" applyBorder="1" applyAlignment="1" applyProtection="1">
      <alignment horizontal="left" vertical="center" wrapText="1"/>
      <protection hidden="1"/>
    </xf>
    <xf numFmtId="0" fontId="11" fillId="0" borderId="5" xfId="0" applyFont="1" applyBorder="1" applyAlignment="1" applyProtection="1">
      <alignment horizontal="justify" vertical="center" wrapText="1"/>
      <protection locked="0"/>
    </xf>
    <xf numFmtId="14" fontId="5" fillId="0" borderId="5" xfId="0" applyNumberFormat="1" applyFont="1" applyFill="1" applyBorder="1" applyAlignment="1" applyProtection="1">
      <alignment horizontal="center" vertical="center" wrapText="1"/>
      <protection locked="0"/>
    </xf>
    <xf numFmtId="0" fontId="4" fillId="0" borderId="5" xfId="0" applyFont="1" applyBorder="1" applyAlignment="1" applyProtection="1">
      <alignment horizontal="justify" vertical="center" wrapText="1"/>
      <protection locked="0"/>
    </xf>
    <xf numFmtId="0" fontId="5" fillId="8" borderId="5" xfId="0" applyFont="1" applyFill="1" applyBorder="1" applyAlignment="1" applyProtection="1">
      <alignment horizontal="left" vertical="center" wrapText="1"/>
      <protection locked="0"/>
    </xf>
    <xf numFmtId="0" fontId="5" fillId="8" borderId="18" xfId="0" applyFont="1" applyFill="1" applyBorder="1" applyAlignment="1" applyProtection="1">
      <alignment horizontal="left" vertical="center" wrapText="1"/>
      <protection hidden="1"/>
    </xf>
    <xf numFmtId="0" fontId="5" fillId="8" borderId="18" xfId="0" applyFont="1" applyFill="1" applyBorder="1" applyAlignment="1" applyProtection="1">
      <alignment horizontal="center" vertical="center" wrapText="1"/>
      <protection hidden="1"/>
    </xf>
    <xf numFmtId="0" fontId="11" fillId="0" borderId="18" xfId="0" applyFont="1" applyBorder="1" applyAlignment="1" applyProtection="1">
      <alignment vertical="center" wrapText="1"/>
      <protection locked="0"/>
    </xf>
    <xf numFmtId="0" fontId="5" fillId="8" borderId="18" xfId="0" applyFont="1" applyFill="1" applyBorder="1" applyAlignment="1" applyProtection="1">
      <alignment horizontal="left" vertical="center" wrapText="1"/>
      <protection locked="0"/>
    </xf>
    <xf numFmtId="0" fontId="11" fillId="0" borderId="38" xfId="0" applyFont="1" applyBorder="1" applyAlignment="1" applyProtection="1">
      <alignment vertical="center" wrapText="1"/>
      <protection locked="0"/>
    </xf>
    <xf numFmtId="0" fontId="0" fillId="0" borderId="0" xfId="0" applyFill="1" applyBorder="1" applyAlignment="1" applyProtection="1">
      <alignment horizontal="center" vertical="center" wrapText="1"/>
      <protection locked="0"/>
    </xf>
    <xf numFmtId="14" fontId="0" fillId="0" borderId="5" xfId="0" applyNumberFormat="1" applyBorder="1" applyAlignment="1" applyProtection="1">
      <alignment horizontal="center" vertical="center" wrapText="1"/>
      <protection locked="0"/>
    </xf>
    <xf numFmtId="0" fontId="5" fillId="8" borderId="2" xfId="0" applyFont="1" applyFill="1" applyBorder="1" applyAlignment="1" applyProtection="1">
      <alignment horizontal="left" vertical="center" wrapText="1"/>
      <protection locked="0"/>
    </xf>
    <xf numFmtId="0" fontId="0" fillId="0" borderId="5" xfId="0" applyNumberFormat="1" applyBorder="1" applyAlignment="1" applyProtection="1">
      <alignment horizontal="justify" vertical="center" wrapText="1"/>
      <protection locked="0"/>
    </xf>
    <xf numFmtId="0" fontId="14" fillId="0" borderId="2"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14" fillId="0" borderId="18" xfId="0" applyFont="1" applyBorder="1" applyAlignment="1" applyProtection="1">
      <alignment horizontal="center" vertical="center" wrapText="1"/>
      <protection locked="0"/>
    </xf>
    <xf numFmtId="0" fontId="0" fillId="0" borderId="0" xfId="0" applyBorder="1" applyProtection="1">
      <protection hidden="1"/>
    </xf>
    <xf numFmtId="0" fontId="0" fillId="0" borderId="0" xfId="0" applyBorder="1" applyAlignment="1" applyProtection="1">
      <alignment horizontal="center" vertical="center" wrapText="1"/>
      <protection hidden="1"/>
    </xf>
    <xf numFmtId="0" fontId="0" fillId="0" borderId="0" xfId="0" applyBorder="1" applyAlignment="1" applyProtection="1">
      <alignment horizontal="left" vertical="center" wrapText="1"/>
      <protection hidden="1"/>
    </xf>
    <xf numFmtId="0" fontId="0" fillId="0" borderId="0" xfId="0" applyBorder="1" applyAlignment="1" applyProtection="1">
      <alignment horizontal="justify" vertical="center" wrapText="1"/>
      <protection hidden="1"/>
    </xf>
    <xf numFmtId="0" fontId="0" fillId="0" borderId="0" xfId="0" applyBorder="1" applyAlignment="1" applyProtection="1">
      <alignment horizontal="center" vertical="center"/>
      <protection hidden="1"/>
    </xf>
    <xf numFmtId="164" fontId="0" fillId="0" borderId="0" xfId="0" applyNumberFormat="1" applyBorder="1" applyAlignment="1" applyProtection="1">
      <alignment vertical="center"/>
      <protection hidden="1"/>
    </xf>
    <xf numFmtId="0" fontId="5" fillId="0" borderId="2" xfId="0" applyFont="1" applyBorder="1" applyAlignment="1" applyProtection="1">
      <alignment vertical="center" wrapText="1"/>
      <protection locked="0" hidden="1"/>
    </xf>
    <xf numFmtId="0" fontId="5" fillId="0" borderId="3" xfId="0" applyFont="1" applyBorder="1" applyAlignment="1" applyProtection="1">
      <alignment vertical="center" wrapText="1"/>
      <protection locked="0" hidden="1"/>
    </xf>
    <xf numFmtId="0" fontId="5" fillId="0" borderId="5" xfId="0" applyFont="1" applyBorder="1" applyAlignment="1" applyProtection="1">
      <alignment vertical="center" wrapText="1"/>
      <protection locked="0" hidden="1"/>
    </xf>
    <xf numFmtId="0" fontId="5" fillId="0" borderId="6" xfId="0" applyFont="1" applyBorder="1" applyAlignment="1" applyProtection="1">
      <alignment vertical="center" wrapText="1"/>
      <protection locked="0" hidden="1"/>
    </xf>
    <xf numFmtId="0" fontId="5" fillId="0" borderId="4" xfId="0" applyFont="1" applyBorder="1" applyAlignment="1" applyProtection="1">
      <alignment horizontal="left" vertical="center" wrapText="1"/>
      <protection locked="0"/>
    </xf>
    <xf numFmtId="14" fontId="5" fillId="0" borderId="5" xfId="0" applyNumberFormat="1" applyFont="1" applyBorder="1" applyAlignment="1" applyProtection="1">
      <alignment horizontal="center" vertical="center"/>
      <protection locked="0"/>
    </xf>
    <xf numFmtId="0" fontId="11" fillId="0" borderId="5" xfId="0" applyFont="1" applyBorder="1" applyAlignment="1" applyProtection="1">
      <alignment horizontal="left" vertical="center" wrapText="1"/>
      <protection locked="0"/>
    </xf>
    <xf numFmtId="0" fontId="5" fillId="0" borderId="18" xfId="0" applyFont="1" applyBorder="1" applyAlignment="1" applyProtection="1">
      <alignment vertical="center" wrapText="1"/>
      <protection locked="0" hidden="1"/>
    </xf>
    <xf numFmtId="0" fontId="5" fillId="0" borderId="19" xfId="0" applyFont="1" applyBorder="1" applyAlignment="1" applyProtection="1">
      <alignment vertical="center" wrapText="1"/>
      <protection locked="0" hidden="1"/>
    </xf>
    <xf numFmtId="0" fontId="5" fillId="0" borderId="39" xfId="0" applyFont="1" applyBorder="1" applyAlignment="1" applyProtection="1">
      <alignment vertical="center" wrapText="1"/>
      <protection locked="0"/>
    </xf>
    <xf numFmtId="0" fontId="11" fillId="0" borderId="40" xfId="0" applyFont="1" applyBorder="1" applyAlignment="1" applyProtection="1">
      <alignment vertical="center" wrapText="1"/>
      <protection locked="0"/>
    </xf>
    <xf numFmtId="0" fontId="5" fillId="0" borderId="2" xfId="0" applyFont="1" applyFill="1" applyBorder="1" applyAlignment="1" applyProtection="1">
      <alignment horizontal="justify" vertical="center" wrapText="1"/>
      <protection locked="0"/>
    </xf>
    <xf numFmtId="0" fontId="11" fillId="0" borderId="2"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5" fillId="0" borderId="22" xfId="0" applyFont="1" applyBorder="1" applyAlignment="1" applyProtection="1">
      <alignment horizontal="center" vertical="center" wrapText="1"/>
      <protection locked="0" hidden="1"/>
    </xf>
    <xf numFmtId="0" fontId="5" fillId="0" borderId="1" xfId="0" applyFont="1" applyBorder="1" applyAlignment="1" applyProtection="1">
      <alignment vertical="center" wrapText="1"/>
      <protection locked="0" hidden="1"/>
    </xf>
    <xf numFmtId="0" fontId="5" fillId="0" borderId="2" xfId="0" applyFont="1" applyBorder="1" applyAlignment="1" applyProtection="1">
      <alignment horizontal="justify" vertical="center" wrapText="1"/>
      <protection locked="0" hidden="1"/>
    </xf>
    <xf numFmtId="0" fontId="5" fillId="0" borderId="2" xfId="0" applyFont="1" applyBorder="1" applyAlignment="1" applyProtection="1">
      <alignment horizontal="center" vertical="center" wrapText="1"/>
      <protection locked="0" hidden="1"/>
    </xf>
    <xf numFmtId="14" fontId="5" fillId="0" borderId="2" xfId="0" applyNumberFormat="1" applyFont="1" applyBorder="1" applyAlignment="1" applyProtection="1">
      <alignment horizontal="center" vertical="center" wrapText="1"/>
      <protection locked="0" hidden="1"/>
    </xf>
    <xf numFmtId="0" fontId="5" fillId="0" borderId="3" xfId="0" applyFont="1" applyBorder="1" applyAlignment="1" applyProtection="1">
      <alignment horizontal="left" vertical="center" wrapText="1"/>
      <protection locked="0" hidden="1"/>
    </xf>
    <xf numFmtId="0" fontId="5" fillId="0" borderId="5" xfId="0" applyFont="1" applyBorder="1" applyAlignment="1" applyProtection="1">
      <alignment horizontal="left" vertical="center" wrapText="1"/>
      <protection locked="0" hidden="1"/>
    </xf>
    <xf numFmtId="0" fontId="5" fillId="0" borderId="24" xfId="0" applyFont="1" applyBorder="1" applyAlignment="1" applyProtection="1">
      <alignment horizontal="center" vertical="center" wrapText="1"/>
      <protection locked="0" hidden="1"/>
    </xf>
    <xf numFmtId="0" fontId="5" fillId="0" borderId="6" xfId="0" applyFont="1" applyBorder="1" applyAlignment="1" applyProtection="1">
      <alignment horizontal="left" vertical="center" wrapText="1"/>
      <protection locked="0" hidden="1"/>
    </xf>
    <xf numFmtId="0" fontId="5" fillId="0" borderId="4" xfId="0" applyFont="1" applyBorder="1" applyAlignment="1" applyProtection="1">
      <alignment vertical="center" wrapText="1"/>
      <protection locked="0" hidden="1"/>
    </xf>
    <xf numFmtId="0" fontId="5" fillId="0" borderId="5" xfId="0" applyFont="1" applyBorder="1" applyAlignment="1" applyProtection="1">
      <alignment horizontal="justify" vertical="center" wrapText="1"/>
      <protection locked="0" hidden="1"/>
    </xf>
    <xf numFmtId="0" fontId="5" fillId="0" borderId="5" xfId="0" applyFont="1" applyBorder="1" applyAlignment="1" applyProtection="1">
      <alignment horizontal="center" vertical="center" wrapText="1"/>
      <protection locked="0" hidden="1"/>
    </xf>
    <xf numFmtId="14" fontId="5" fillId="0" borderId="5" xfId="0" applyNumberFormat="1" applyFont="1" applyBorder="1" applyAlignment="1" applyProtection="1">
      <alignment horizontal="center" vertical="center" wrapText="1"/>
      <protection locked="0" hidden="1"/>
    </xf>
    <xf numFmtId="0" fontId="5" fillId="0" borderId="6" xfId="0" applyFont="1" applyBorder="1" applyAlignment="1" applyProtection="1">
      <alignment horizontal="left" vertical="center" wrapText="1"/>
      <protection locked="0" hidden="1"/>
    </xf>
    <xf numFmtId="0" fontId="5" fillId="0" borderId="25" xfId="0" applyFont="1" applyBorder="1" applyAlignment="1" applyProtection="1">
      <alignment horizontal="center" vertical="center" wrapText="1"/>
      <protection locked="0" hidden="1"/>
    </xf>
    <xf numFmtId="0" fontId="5" fillId="0" borderId="2" xfId="0" quotePrefix="1" applyFont="1" applyBorder="1" applyAlignment="1" applyProtection="1">
      <alignment horizontal="justify" vertical="center" wrapText="1"/>
      <protection locked="0" hidden="1"/>
    </xf>
    <xf numFmtId="0" fontId="5" fillId="0" borderId="3" xfId="0" quotePrefix="1" applyFont="1" applyBorder="1" applyAlignment="1" applyProtection="1">
      <alignment horizontal="center" vertical="center" wrapText="1"/>
      <protection locked="0" hidden="1"/>
    </xf>
    <xf numFmtId="0" fontId="5" fillId="0" borderId="6" xfId="0" quotePrefix="1" applyFont="1" applyBorder="1" applyAlignment="1" applyProtection="1">
      <alignment horizontal="center" vertical="center" wrapText="1"/>
      <protection locked="0" hidden="1"/>
    </xf>
    <xf numFmtId="0" fontId="5" fillId="0" borderId="5" xfId="0" applyFont="1" applyFill="1" applyBorder="1" applyAlignment="1" applyProtection="1">
      <alignment horizontal="justify" vertical="center" wrapText="1"/>
      <protection locked="0"/>
    </xf>
    <xf numFmtId="0" fontId="5" fillId="8" borderId="2" xfId="0" applyFont="1" applyFill="1" applyBorder="1" applyAlignment="1" applyProtection="1">
      <alignment vertical="center" wrapText="1"/>
      <protection locked="0"/>
    </xf>
    <xf numFmtId="0" fontId="5" fillId="0" borderId="41" xfId="0" applyFont="1" applyBorder="1" applyAlignment="1" applyProtection="1">
      <alignment horizontal="center" vertical="center" wrapText="1"/>
      <protection hidden="1"/>
    </xf>
    <xf numFmtId="0" fontId="5" fillId="0" borderId="29" xfId="0" applyFont="1" applyBorder="1" applyAlignment="1" applyProtection="1">
      <alignment horizontal="left" vertical="center" wrapText="1"/>
      <protection locked="0"/>
    </xf>
    <xf numFmtId="165" fontId="0" fillId="0" borderId="2" xfId="0" applyNumberFormat="1" applyBorder="1" applyAlignment="1" applyProtection="1">
      <alignment horizontal="center" vertical="center" wrapText="1"/>
      <protection locked="0"/>
    </xf>
    <xf numFmtId="0" fontId="5" fillId="0" borderId="30" xfId="0" applyFont="1" applyBorder="1" applyAlignment="1" applyProtection="1">
      <alignment horizontal="left" vertical="center" wrapText="1"/>
      <protection locked="0"/>
    </xf>
    <xf numFmtId="165" fontId="0" fillId="0" borderId="5" xfId="0" applyNumberFormat="1" applyBorder="1" applyAlignment="1" applyProtection="1">
      <alignment horizontal="center" vertical="center" wrapText="1"/>
      <protection locked="0"/>
    </xf>
    <xf numFmtId="0" fontId="5" fillId="0" borderId="42" xfId="0" applyFont="1" applyBorder="1" applyAlignment="1" applyProtection="1">
      <alignment horizontal="left" vertical="center" wrapText="1"/>
      <protection locked="0"/>
    </xf>
    <xf numFmtId="0" fontId="5" fillId="0" borderId="2" xfId="0" applyFont="1" applyBorder="1" applyAlignment="1" applyProtection="1">
      <alignment horizontal="justify" vertical="center" wrapText="1"/>
      <protection locked="0"/>
    </xf>
    <xf numFmtId="14" fontId="0" fillId="0" borderId="2" xfId="0" applyNumberFormat="1" applyFill="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0" fillId="0" borderId="0" xfId="0" applyBorder="1" applyAlignment="1" applyProtection="1">
      <alignment vertical="center" wrapText="1"/>
      <protection locked="0"/>
    </xf>
    <xf numFmtId="0" fontId="5" fillId="0" borderId="18" xfId="0" applyFont="1" applyBorder="1" applyAlignment="1" applyProtection="1">
      <alignment horizontal="justify" vertical="center" wrapText="1"/>
      <protection locked="0"/>
    </xf>
    <xf numFmtId="0" fontId="11" fillId="0" borderId="1" xfId="0" applyFont="1" applyBorder="1" applyAlignment="1" applyProtection="1">
      <alignment vertical="center" wrapText="1"/>
      <protection locked="0" hidden="1"/>
    </xf>
    <xf numFmtId="14" fontId="5" fillId="0" borderId="5" xfId="0" applyNumberFormat="1" applyFont="1" applyBorder="1" applyAlignment="1" applyProtection="1">
      <alignment horizontal="center" vertical="center"/>
      <protection locked="0" hidden="1"/>
    </xf>
    <xf numFmtId="0" fontId="5" fillId="0" borderId="17" xfId="0" applyFont="1" applyBorder="1" applyAlignment="1" applyProtection="1">
      <alignment vertical="center" wrapText="1"/>
      <protection locked="0" hidden="1"/>
    </xf>
    <xf numFmtId="0" fontId="5" fillId="0" borderId="19" xfId="0" applyFont="1" applyBorder="1" applyAlignment="1" applyProtection="1">
      <alignment horizontal="left" vertical="center" wrapText="1"/>
      <protection locked="0" hidden="1"/>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14" fontId="5" fillId="0" borderId="2" xfId="0" applyNumberFormat="1" applyFont="1" applyBorder="1" applyAlignment="1" applyProtection="1">
      <alignment horizontal="center" vertical="center"/>
      <protection locked="0"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5" fillId="0" borderId="18" xfId="0" applyFont="1" applyBorder="1" applyAlignment="1" applyProtection="1">
      <alignment horizontal="left" vertical="center" wrapText="1"/>
      <protection hidden="1"/>
    </xf>
    <xf numFmtId="0" fontId="5" fillId="0" borderId="19" xfId="0" applyFont="1" applyBorder="1" applyAlignment="1" applyProtection="1">
      <alignment horizontal="left" vertical="center" wrapText="1"/>
      <protection hidden="1"/>
    </xf>
    <xf numFmtId="0" fontId="5" fillId="0" borderId="18" xfId="0" applyFont="1" applyBorder="1" applyAlignment="1" applyProtection="1">
      <alignment horizontal="justify" vertical="center" wrapText="1"/>
      <protection locked="0"/>
    </xf>
    <xf numFmtId="0" fontId="5" fillId="0" borderId="18" xfId="0" applyFont="1" applyBorder="1" applyAlignment="1" applyProtection="1">
      <alignment horizontal="center" vertical="center" wrapText="1"/>
      <protection locked="0" hidden="1"/>
    </xf>
    <xf numFmtId="14" fontId="5" fillId="0" borderId="18" xfId="0" applyNumberFormat="1" applyFont="1" applyBorder="1" applyAlignment="1" applyProtection="1">
      <alignment horizontal="center" vertical="center"/>
      <protection locked="0" hidden="1"/>
    </xf>
    <xf numFmtId="0" fontId="0" fillId="0" borderId="0" xfId="0" applyBorder="1" applyAlignment="1" applyProtection="1">
      <alignment vertical="center" wrapText="1"/>
      <protection locked="0" hidden="1"/>
    </xf>
    <xf numFmtId="0" fontId="5" fillId="0" borderId="2" xfId="0" applyFont="1" applyBorder="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2" xfId="0" applyBorder="1" applyAlignment="1" applyProtection="1">
      <alignment horizontal="center" vertical="center"/>
      <protection locked="0"/>
    </xf>
    <xf numFmtId="164" fontId="0" fillId="0" borderId="2" xfId="0" applyNumberFormat="1" applyBorder="1" applyAlignment="1" applyProtection="1">
      <alignment horizontal="center" vertical="center"/>
      <protection locked="0"/>
    </xf>
    <xf numFmtId="0" fontId="0" fillId="0" borderId="3" xfId="0" applyBorder="1" applyAlignment="1" applyProtection="1">
      <alignment horizontal="left" vertical="center" wrapText="1"/>
      <protection locked="0"/>
    </xf>
    <xf numFmtId="0" fontId="5" fillId="0" borderId="5" xfId="0" applyFont="1" applyBorder="1" applyAlignment="1" applyProtection="1">
      <alignment vertical="center" wrapText="1"/>
      <protection locked="0"/>
    </xf>
    <xf numFmtId="0" fontId="0" fillId="0" borderId="4" xfId="0" applyBorder="1" applyAlignment="1" applyProtection="1">
      <alignment horizontal="left" vertical="center" wrapText="1"/>
      <protection locked="0" hidden="1"/>
    </xf>
    <xf numFmtId="0" fontId="0" fillId="0" borderId="5" xfId="0" applyBorder="1" applyAlignment="1" applyProtection="1">
      <alignment horizontal="center" vertical="center"/>
      <protection locked="0"/>
    </xf>
    <xf numFmtId="164" fontId="0" fillId="0" borderId="5" xfId="0" applyNumberFormat="1" applyBorder="1" applyAlignment="1" applyProtection="1">
      <alignment horizontal="center" vertical="center"/>
      <protection locked="0"/>
    </xf>
    <xf numFmtId="0" fontId="0" fillId="0" borderId="6" xfId="0" applyBorder="1" applyAlignment="1" applyProtection="1">
      <alignment horizontal="left" vertical="center" wrapText="1"/>
      <protection locked="0"/>
    </xf>
    <xf numFmtId="0" fontId="5" fillId="0" borderId="18" xfId="0" applyFont="1" applyBorder="1" applyAlignment="1" applyProtection="1">
      <alignment vertical="center" wrapText="1"/>
      <protection locked="0"/>
    </xf>
    <xf numFmtId="0" fontId="5" fillId="0" borderId="6" xfId="0" applyFont="1" applyBorder="1" applyAlignment="1" applyProtection="1">
      <alignment horizontal="center" vertical="center" wrapText="1"/>
      <protection locked="0"/>
    </xf>
    <xf numFmtId="0" fontId="5" fillId="7" borderId="2" xfId="0" applyFont="1" applyFill="1" applyBorder="1" applyAlignment="1" applyProtection="1">
      <alignment horizontal="center" vertical="center" wrapText="1"/>
      <protection hidden="1"/>
    </xf>
    <xf numFmtId="0" fontId="5" fillId="7" borderId="5" xfId="0" applyFont="1" applyFill="1" applyBorder="1" applyAlignment="1" applyProtection="1">
      <alignment horizontal="center" vertical="center" wrapText="1"/>
      <protection hidden="1"/>
    </xf>
    <xf numFmtId="0" fontId="5" fillId="7" borderId="18" xfId="0" applyFont="1" applyFill="1" applyBorder="1" applyAlignment="1" applyProtection="1">
      <alignment horizontal="center" vertical="center" wrapText="1"/>
      <protection hidden="1"/>
    </xf>
    <xf numFmtId="14" fontId="0" fillId="0" borderId="2" xfId="0" applyNumberFormat="1" applyBorder="1" applyAlignment="1" applyProtection="1">
      <alignment horizontal="center" vertical="center" wrapText="1"/>
      <protection locked="0"/>
    </xf>
  </cellXfs>
  <cellStyles count="1">
    <cellStyle name="Normal" xfId="0" builtinId="0"/>
  </cellStyles>
  <dxfs count="6483">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rgb="FFC00000"/>
      </font>
    </dxf>
    <dxf>
      <font>
        <b/>
        <i val="0"/>
        <color rgb="FFFFC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font>
      <fill>
        <patternFill>
          <bgColor rgb="FF92D050"/>
        </patternFill>
      </fill>
    </dxf>
    <dxf>
      <font>
        <b/>
        <i val="0"/>
      </font>
      <fill>
        <patternFill>
          <bgColor rgb="FFFFFF00"/>
        </patternFill>
      </fill>
    </dxf>
    <dxf>
      <font>
        <b/>
        <i val="0"/>
        <color theme="0"/>
      </font>
      <fill>
        <patternFill>
          <bgColor rgb="FFFF0000"/>
        </patternFill>
      </fill>
    </dxf>
    <dxf>
      <font>
        <b/>
        <i val="0"/>
        <color rgb="FFFFC000"/>
      </font>
    </dxf>
    <dxf>
      <font>
        <b/>
        <i val="0"/>
        <color rgb="FFC00000"/>
      </font>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
      <font>
        <b/>
        <i val="0"/>
        <color theme="0"/>
      </font>
      <fill>
        <patternFill>
          <bgColor rgb="FFFF0000"/>
        </patternFill>
      </fill>
    </dxf>
    <dxf>
      <font>
        <b/>
        <i val="0"/>
      </font>
      <fill>
        <patternFill>
          <bgColor rgb="FFFFFF00"/>
        </patternFill>
      </fill>
    </dxf>
    <dxf>
      <font>
        <b/>
        <i val="0"/>
      </font>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externalLink" Target="externalLinks/externalLink14.xml"/><Relationship Id="rId35" Type="http://schemas.openxmlformats.org/officeDocument/2006/relationships/calcChain" Target="calcChain.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atriz%20de%20Riesgos%20Control,%20Insp%20y%20Fisca%202020NM.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atriz%20de%20Riesgos%20Gesti&#243;n%20B%20y%20S%202020NM.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29.9.200.2\planeacion%20estrategica\Gesi&#243;n%20de%20Riesgos%202019\Matriz%20de%20Riesgos%202019%20Gesti&#243;n%20de%20BY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atriz%20de%20Riesgos%20Gesti&#243;n%20Jur&#237;dica%202020NM%20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atriz%20de%20Riesgos%20Planeaci&#243;n%20y%20D%20Estrat&#233;gico%202020NM.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Matriz%20de%20Riesgos%20Recaudo%202020NM.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atriz%20de%20Riesgos%20TIC%202020N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triz%20de%20Riesgos%20Explotaci&#243;n%20JSA%20Chance%202020N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29.9.200.2\planeacion%20estrategica\Gesi&#243;n%20de%20Riesgos%202019\Matriz%20de%20Riesgos%202019%20Explotaci&#243;n%20de%20JSA%20Chanc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atriz%20de%20Riesgos%20Explotaci&#243;n%20JSA%20Loterias%202020NM%20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0BUP%20memoria%2064gb\Loteria%20de%20Bogota\Gesti&#243;n%20del%20Riesgo\riesgos\OK\Explotaci&#243;n%20JSA\Matriz%20de%20Riesgos%202018%20Explotaci&#243;n%20de%20JSA%20Loter&#237;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triz%20de%20Riesgos%20Financiera%202020NM.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atriz%20de%20Riesgos%20G%20Comunicaciones%202020NM.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atriz%20de%20Riesgos%20G%20TH%202020NM.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triz%20de%20Riesgos%20G.%20Documental%202020N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refreshError="1"/>
      <sheetData sheetId="1" refreshError="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sheetData sheetId="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ByS"/>
      <sheetName val="M Calor"/>
      <sheetName val="Tablas"/>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Jurídica"/>
      <sheetName val="M Calor"/>
      <sheetName val="Tablas"/>
    </sheetNames>
    <sheetDataSet>
      <sheetData sheetId="0" refreshError="1"/>
      <sheetData sheetId="1" refreshError="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refreshError="1"/>
      <sheetData sheetId="1" refreshError="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refreshError="1"/>
      <sheetData sheetId="1" refreshError="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sheetData sheetId="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otación JSA"/>
      <sheetName val="M Calor"/>
      <sheetName val="Procesos"/>
      <sheetName val="Tabl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refreshError="1"/>
      <sheetData sheetId="1" refreshError="1"/>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otación JSA"/>
      <sheetName val="M Calor"/>
      <sheetName val="Procesos"/>
      <sheetName val="Tablas"/>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era"/>
      <sheetName val="M Calor"/>
      <sheetName val="Tablas"/>
    </sheetNames>
    <sheetDataSet>
      <sheetData sheetId="0"/>
      <sheetData sheetId="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refreshError="1"/>
      <sheetData sheetId="1" refreshError="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refreshError="1"/>
      <sheetData sheetId="1" refreshError="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 val="M Calor"/>
      <sheetName val="Tablas"/>
    </sheetNames>
    <sheetDataSet>
      <sheetData sheetId="0"/>
      <sheetData sheetId="1"/>
      <sheetData sheetId="2">
        <row r="2">
          <cell r="A2" t="str">
            <v>Casi seguro</v>
          </cell>
          <cell r="B2">
            <v>5</v>
          </cell>
          <cell r="C2" t="str">
            <v>Casi seguro</v>
          </cell>
          <cell r="E2" t="str">
            <v>Catastrófico</v>
          </cell>
          <cell r="F2">
            <v>5</v>
          </cell>
          <cell r="G2" t="str">
            <v>Catastrófico</v>
          </cell>
        </row>
        <row r="3">
          <cell r="A3" t="str">
            <v>Probable</v>
          </cell>
          <cell r="B3">
            <v>4</v>
          </cell>
          <cell r="C3" t="str">
            <v>Probable</v>
          </cell>
          <cell r="E3" t="str">
            <v>Mayor</v>
          </cell>
          <cell r="F3">
            <v>4</v>
          </cell>
          <cell r="G3" t="str">
            <v>Mayor</v>
          </cell>
        </row>
        <row r="4">
          <cell r="A4" t="str">
            <v>Posible</v>
          </cell>
          <cell r="B4">
            <v>3</v>
          </cell>
          <cell r="C4" t="str">
            <v>Posible</v>
          </cell>
          <cell r="E4" t="str">
            <v>Moderado</v>
          </cell>
          <cell r="F4">
            <v>3</v>
          </cell>
          <cell r="G4" t="str">
            <v>Moderado</v>
          </cell>
        </row>
        <row r="5">
          <cell r="A5" t="str">
            <v>Improbable</v>
          </cell>
          <cell r="B5">
            <v>2</v>
          </cell>
          <cell r="C5" t="str">
            <v>Improbable</v>
          </cell>
          <cell r="E5" t="str">
            <v>Menor</v>
          </cell>
          <cell r="F5">
            <v>2</v>
          </cell>
          <cell r="G5" t="str">
            <v>Menor</v>
          </cell>
        </row>
        <row r="6">
          <cell r="A6" t="str">
            <v>Excepcional</v>
          </cell>
          <cell r="B6">
            <v>1</v>
          </cell>
          <cell r="C6" t="str">
            <v>Excepcional</v>
          </cell>
          <cell r="E6" t="str">
            <v>Insignificante</v>
          </cell>
          <cell r="F6">
            <v>1</v>
          </cell>
          <cell r="G6" t="str">
            <v>Insignificante</v>
          </cell>
        </row>
        <row r="9">
          <cell r="F9">
            <v>1</v>
          </cell>
          <cell r="G9" t="str">
            <v>BAJA</v>
          </cell>
        </row>
        <row r="10">
          <cell r="F10">
            <v>2</v>
          </cell>
          <cell r="G10" t="str">
            <v>BAJA</v>
          </cell>
        </row>
        <row r="11">
          <cell r="F11">
            <v>3</v>
          </cell>
          <cell r="G11" t="str">
            <v>MEDIA</v>
          </cell>
        </row>
        <row r="12">
          <cell r="F12">
            <v>4</v>
          </cell>
          <cell r="G12" t="str">
            <v>MEDIA</v>
          </cell>
        </row>
        <row r="13">
          <cell r="F13">
            <v>5</v>
          </cell>
          <cell r="G13" t="str">
            <v>MEDIA</v>
          </cell>
        </row>
        <row r="14">
          <cell r="F14">
            <v>6</v>
          </cell>
          <cell r="G14" t="str">
            <v>MEDIA</v>
          </cell>
        </row>
        <row r="15">
          <cell r="F15">
            <v>8</v>
          </cell>
          <cell r="G15" t="str">
            <v>MEDIA</v>
          </cell>
        </row>
        <row r="16">
          <cell r="F16">
            <v>9</v>
          </cell>
          <cell r="G16" t="str">
            <v>MEDIA</v>
          </cell>
        </row>
        <row r="17">
          <cell r="F17">
            <v>10</v>
          </cell>
          <cell r="G17" t="str">
            <v>MEDIA</v>
          </cell>
        </row>
        <row r="18">
          <cell r="F18">
            <v>12</v>
          </cell>
          <cell r="G18" t="str">
            <v>MEDIA</v>
          </cell>
        </row>
        <row r="19">
          <cell r="F19">
            <v>15</v>
          </cell>
          <cell r="G19" t="str">
            <v>ALTA</v>
          </cell>
        </row>
        <row r="20">
          <cell r="F20">
            <v>16</v>
          </cell>
          <cell r="G20" t="str">
            <v>ALTA</v>
          </cell>
        </row>
        <row r="21">
          <cell r="F21">
            <v>20</v>
          </cell>
          <cell r="G21" t="str">
            <v>ALTA</v>
          </cell>
        </row>
        <row r="22">
          <cell r="F22">
            <v>25</v>
          </cell>
          <cell r="G22" t="str">
            <v>ALTA</v>
          </cell>
        </row>
        <row r="25">
          <cell r="C25" t="str">
            <v>ALTA</v>
          </cell>
          <cell r="D25" t="str">
            <v>Requiere tratamiento inmediato con reponsabilidad del Nivel Directivo</v>
          </cell>
        </row>
        <row r="26">
          <cell r="C26" t="str">
            <v>MEDIA</v>
          </cell>
          <cell r="D26" t="str">
            <v>Requiere tratamiento</v>
          </cell>
        </row>
        <row r="27">
          <cell r="C27" t="str">
            <v>BAJA</v>
          </cell>
          <cell r="D27" t="str">
            <v>No requiere tratamiento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47333-CA2B-486A-A679-506A6F26C8F9}">
  <dimension ref="A1:BH46"/>
  <sheetViews>
    <sheetView tabSelected="1" workbookViewId="0">
      <selection activeCell="N3" sqref="N3"/>
    </sheetView>
  </sheetViews>
  <sheetFormatPr baseColWidth="10" defaultRowHeight="15" x14ac:dyDescent="0.25"/>
  <cols>
    <col min="4" max="4" width="20.85546875" customWidth="1"/>
    <col min="6" max="6" width="20.5703125" customWidth="1"/>
    <col min="7" max="7" width="26.28515625" customWidth="1"/>
    <col min="14" max="14" width="24.85546875" customWidth="1"/>
    <col min="15" max="15" width="75.140625" customWidth="1"/>
    <col min="22" max="22" width="29.28515625" customWidth="1"/>
    <col min="25" max="25" width="38.42578125" customWidth="1"/>
    <col min="28" max="28" width="24.7109375" customWidth="1"/>
  </cols>
  <sheetData>
    <row r="1" spans="1:60" s="1" customFormat="1"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28.9" customHeight="1"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s="1" customFormat="1" ht="169.15" customHeight="1" x14ac:dyDescent="0.25">
      <c r="A3" s="183" t="s">
        <v>141</v>
      </c>
      <c r="B3" s="136" t="s">
        <v>44</v>
      </c>
      <c r="C3" s="127" t="s">
        <v>64</v>
      </c>
      <c r="D3" s="133" t="s">
        <v>88</v>
      </c>
      <c r="E3" s="136" t="s">
        <v>1013</v>
      </c>
      <c r="F3" s="139" t="s">
        <v>157</v>
      </c>
      <c r="G3" s="142" t="s">
        <v>93</v>
      </c>
      <c r="H3" s="145" t="s">
        <v>14</v>
      </c>
      <c r="I3" s="118">
        <v>3</v>
      </c>
      <c r="J3" s="136" t="s">
        <v>18</v>
      </c>
      <c r="K3" s="118">
        <v>3</v>
      </c>
      <c r="L3" s="118" t="s">
        <v>39</v>
      </c>
      <c r="M3" s="115">
        <v>9</v>
      </c>
      <c r="N3" s="70" t="s">
        <v>126</v>
      </c>
      <c r="O3" s="55" t="s">
        <v>160</v>
      </c>
      <c r="P3" s="55" t="s">
        <v>99</v>
      </c>
      <c r="Q3" s="88">
        <v>15</v>
      </c>
      <c r="R3" s="103" t="s">
        <v>100</v>
      </c>
      <c r="S3" s="88">
        <v>15</v>
      </c>
      <c r="T3" s="97" t="s">
        <v>101</v>
      </c>
      <c r="U3" s="88">
        <v>15</v>
      </c>
      <c r="V3" s="55" t="s">
        <v>145</v>
      </c>
      <c r="W3" s="109" t="s">
        <v>155</v>
      </c>
      <c r="X3" s="88">
        <v>15</v>
      </c>
      <c r="Y3" s="103" t="s">
        <v>156</v>
      </c>
      <c r="Z3" s="103" t="s">
        <v>108</v>
      </c>
      <c r="AA3" s="88">
        <v>15</v>
      </c>
      <c r="AB3" s="103" t="s">
        <v>152</v>
      </c>
      <c r="AC3" s="103" t="s">
        <v>110</v>
      </c>
      <c r="AD3" s="88">
        <v>15</v>
      </c>
      <c r="AE3" s="103" t="s">
        <v>137</v>
      </c>
      <c r="AF3" s="103" t="s">
        <v>111</v>
      </c>
      <c r="AG3" s="88">
        <v>15</v>
      </c>
      <c r="AH3" s="103" t="s">
        <v>153</v>
      </c>
      <c r="AI3" s="103" t="s">
        <v>114</v>
      </c>
      <c r="AJ3" s="88">
        <v>10</v>
      </c>
      <c r="AK3" s="63" t="s">
        <v>146</v>
      </c>
      <c r="AL3" s="64">
        <v>100</v>
      </c>
      <c r="AM3" s="96" t="s">
        <v>212</v>
      </c>
      <c r="AN3" s="130">
        <v>87</v>
      </c>
      <c r="AO3" s="126">
        <v>0</v>
      </c>
      <c r="AP3" s="160" t="s">
        <v>140</v>
      </c>
      <c r="AQ3" s="163" t="s">
        <v>149</v>
      </c>
      <c r="AR3" s="130">
        <v>50</v>
      </c>
      <c r="AS3" s="126">
        <v>50</v>
      </c>
      <c r="AT3" s="148">
        <v>0</v>
      </c>
      <c r="AU3" s="112">
        <v>0</v>
      </c>
      <c r="AV3" s="112" t="s">
        <v>14</v>
      </c>
      <c r="AW3" s="112">
        <v>3</v>
      </c>
      <c r="AX3" s="112" t="s">
        <v>18</v>
      </c>
      <c r="AY3" s="112">
        <v>3</v>
      </c>
      <c r="AZ3" s="118">
        <v>9</v>
      </c>
      <c r="BA3" s="115" t="s">
        <v>39</v>
      </c>
      <c r="BB3" s="189" t="s">
        <v>84</v>
      </c>
      <c r="BC3" s="66">
        <v>1</v>
      </c>
      <c r="BD3" s="71" t="s">
        <v>162</v>
      </c>
      <c r="BE3" s="97" t="s">
        <v>154</v>
      </c>
      <c r="BF3" s="68">
        <v>43831</v>
      </c>
      <c r="BG3" s="30">
        <v>44012</v>
      </c>
      <c r="BH3" s="72" t="s">
        <v>132</v>
      </c>
    </row>
    <row r="4" spans="1:60" s="1" customFormat="1" ht="144.75" customHeight="1" x14ac:dyDescent="0.25">
      <c r="A4" s="184"/>
      <c r="B4" s="137"/>
      <c r="C4" s="128"/>
      <c r="D4" s="134"/>
      <c r="E4" s="137"/>
      <c r="F4" s="140"/>
      <c r="G4" s="143"/>
      <c r="H4" s="146"/>
      <c r="I4" s="119"/>
      <c r="J4" s="137"/>
      <c r="K4" s="119"/>
      <c r="L4" s="119"/>
      <c r="M4" s="116"/>
      <c r="N4" s="7" t="s">
        <v>158</v>
      </c>
      <c r="O4" s="5" t="s">
        <v>159</v>
      </c>
      <c r="P4" s="5" t="s">
        <v>99</v>
      </c>
      <c r="Q4" s="89">
        <v>15</v>
      </c>
      <c r="R4" s="104" t="s">
        <v>100</v>
      </c>
      <c r="S4" s="89">
        <v>15</v>
      </c>
      <c r="T4" s="98" t="s">
        <v>101</v>
      </c>
      <c r="U4" s="89">
        <v>15</v>
      </c>
      <c r="V4" s="5" t="s">
        <v>151</v>
      </c>
      <c r="W4" s="33" t="s">
        <v>105</v>
      </c>
      <c r="X4" s="89">
        <v>0</v>
      </c>
      <c r="Y4" s="104" t="s">
        <v>150</v>
      </c>
      <c r="Z4" s="104" t="s">
        <v>108</v>
      </c>
      <c r="AA4" s="89">
        <v>15</v>
      </c>
      <c r="AB4" s="104" t="s">
        <v>161</v>
      </c>
      <c r="AC4" s="104" t="s">
        <v>110</v>
      </c>
      <c r="AD4" s="89">
        <v>15</v>
      </c>
      <c r="AE4" s="104" t="s">
        <v>137</v>
      </c>
      <c r="AF4" s="104" t="s">
        <v>111</v>
      </c>
      <c r="AG4" s="89">
        <v>15</v>
      </c>
      <c r="AH4" s="104" t="s">
        <v>138</v>
      </c>
      <c r="AI4" s="104" t="s">
        <v>114</v>
      </c>
      <c r="AJ4" s="89">
        <v>10</v>
      </c>
      <c r="AK4" s="28" t="s">
        <v>148</v>
      </c>
      <c r="AL4" s="16">
        <v>86.956521739130437</v>
      </c>
      <c r="AM4" s="39" t="s">
        <v>212</v>
      </c>
      <c r="AN4" s="119"/>
      <c r="AO4" s="116"/>
      <c r="AP4" s="161"/>
      <c r="AQ4" s="164"/>
      <c r="AR4" s="119"/>
      <c r="AS4" s="116"/>
      <c r="AT4" s="149"/>
      <c r="AU4" s="113"/>
      <c r="AV4" s="113"/>
      <c r="AW4" s="113"/>
      <c r="AX4" s="113"/>
      <c r="AY4" s="113"/>
      <c r="AZ4" s="119"/>
      <c r="BA4" s="116"/>
      <c r="BB4" s="190"/>
      <c r="BC4" s="26">
        <v>2</v>
      </c>
      <c r="BD4" s="31"/>
      <c r="BE4" s="98"/>
      <c r="BF4" s="30"/>
      <c r="BG4" s="30"/>
      <c r="BH4" s="32"/>
    </row>
    <row r="5" spans="1:60" s="1" customFormat="1" ht="57" customHeight="1" x14ac:dyDescent="0.25">
      <c r="A5" s="184"/>
      <c r="B5" s="137"/>
      <c r="C5" s="128"/>
      <c r="D5" s="134"/>
      <c r="E5" s="137"/>
      <c r="F5" s="140"/>
      <c r="G5" s="143"/>
      <c r="H5" s="146"/>
      <c r="I5" s="119"/>
      <c r="J5" s="137"/>
      <c r="K5" s="119"/>
      <c r="L5" s="119"/>
      <c r="M5" s="116"/>
      <c r="N5" s="7"/>
      <c r="O5" s="5"/>
      <c r="P5" s="5"/>
      <c r="Q5" s="89" t="s">
        <v>212</v>
      </c>
      <c r="R5" s="104"/>
      <c r="S5" s="89" t="s">
        <v>212</v>
      </c>
      <c r="T5" s="98"/>
      <c r="U5" s="89" t="s">
        <v>212</v>
      </c>
      <c r="V5" s="5"/>
      <c r="W5" s="98"/>
      <c r="X5" s="89" t="s">
        <v>212</v>
      </c>
      <c r="Y5" s="104"/>
      <c r="Z5" s="104"/>
      <c r="AA5" s="89" t="s">
        <v>212</v>
      </c>
      <c r="AB5" s="104"/>
      <c r="AC5" s="104"/>
      <c r="AD5" s="89" t="s">
        <v>212</v>
      </c>
      <c r="AE5" s="104"/>
      <c r="AF5" s="104"/>
      <c r="AG5" s="89" t="s">
        <v>212</v>
      </c>
      <c r="AH5" s="104"/>
      <c r="AI5" s="104"/>
      <c r="AJ5" s="89" t="s">
        <v>212</v>
      </c>
      <c r="AK5" s="28"/>
      <c r="AL5" s="16" t="s">
        <v>212</v>
      </c>
      <c r="AM5" s="39" t="s">
        <v>212</v>
      </c>
      <c r="AN5" s="119"/>
      <c r="AO5" s="116"/>
      <c r="AP5" s="161"/>
      <c r="AQ5" s="164"/>
      <c r="AR5" s="119"/>
      <c r="AS5" s="116"/>
      <c r="AT5" s="149"/>
      <c r="AU5" s="113"/>
      <c r="AV5" s="113"/>
      <c r="AW5" s="113"/>
      <c r="AX5" s="113"/>
      <c r="AY5" s="113"/>
      <c r="AZ5" s="119"/>
      <c r="BA5" s="116"/>
      <c r="BB5" s="190"/>
      <c r="BC5" s="26">
        <v>3</v>
      </c>
      <c r="BD5" s="31"/>
      <c r="BE5" s="98"/>
      <c r="BF5" s="30"/>
      <c r="BG5" s="30"/>
      <c r="BH5" s="28"/>
    </row>
    <row r="6" spans="1:60" s="1" customFormat="1" ht="32.450000000000003" customHeight="1" x14ac:dyDescent="0.25">
      <c r="A6" s="184"/>
      <c r="B6" s="137"/>
      <c r="C6" s="128"/>
      <c r="D6" s="134"/>
      <c r="E6" s="137"/>
      <c r="F6" s="140"/>
      <c r="G6" s="143"/>
      <c r="H6" s="146"/>
      <c r="I6" s="119"/>
      <c r="J6" s="137"/>
      <c r="K6" s="119"/>
      <c r="L6" s="119"/>
      <c r="M6" s="116"/>
      <c r="N6" s="7"/>
      <c r="O6" s="5"/>
      <c r="P6" s="5"/>
      <c r="Q6" s="89" t="s">
        <v>212</v>
      </c>
      <c r="R6" s="104"/>
      <c r="S6" s="89" t="s">
        <v>212</v>
      </c>
      <c r="T6" s="98"/>
      <c r="U6" s="89" t="s">
        <v>212</v>
      </c>
      <c r="V6" s="5"/>
      <c r="W6" s="98"/>
      <c r="X6" s="89" t="s">
        <v>212</v>
      </c>
      <c r="Y6" s="104"/>
      <c r="Z6" s="104"/>
      <c r="AA6" s="89" t="s">
        <v>212</v>
      </c>
      <c r="AB6" s="104"/>
      <c r="AC6" s="104"/>
      <c r="AD6" s="89" t="s">
        <v>212</v>
      </c>
      <c r="AE6" s="104"/>
      <c r="AF6" s="104"/>
      <c r="AG6" s="89" t="s">
        <v>212</v>
      </c>
      <c r="AH6" s="104"/>
      <c r="AI6" s="104"/>
      <c r="AJ6" s="89" t="s">
        <v>212</v>
      </c>
      <c r="AK6" s="28"/>
      <c r="AL6" s="16" t="s">
        <v>212</v>
      </c>
      <c r="AM6" s="39" t="s">
        <v>212</v>
      </c>
      <c r="AN6" s="119"/>
      <c r="AO6" s="116"/>
      <c r="AP6" s="161"/>
      <c r="AQ6" s="164"/>
      <c r="AR6" s="119"/>
      <c r="AS6" s="116"/>
      <c r="AT6" s="149"/>
      <c r="AU6" s="113"/>
      <c r="AV6" s="113"/>
      <c r="AW6" s="113"/>
      <c r="AX6" s="113"/>
      <c r="AY6" s="113"/>
      <c r="AZ6" s="119"/>
      <c r="BA6" s="116"/>
      <c r="BB6" s="190"/>
      <c r="BC6" s="26">
        <v>4</v>
      </c>
      <c r="BD6" s="19"/>
      <c r="BE6" s="21"/>
      <c r="BF6" s="21"/>
      <c r="BG6" s="21"/>
      <c r="BH6" s="22"/>
    </row>
    <row r="7" spans="1:60" s="1" customFormat="1" ht="32.450000000000003" customHeight="1" thickBot="1" x14ac:dyDescent="0.3">
      <c r="A7" s="185"/>
      <c r="B7" s="138"/>
      <c r="C7" s="129"/>
      <c r="D7" s="135"/>
      <c r="E7" s="138"/>
      <c r="F7" s="141"/>
      <c r="G7" s="144"/>
      <c r="H7" s="147"/>
      <c r="I7" s="120"/>
      <c r="J7" s="138"/>
      <c r="K7" s="120"/>
      <c r="L7" s="120"/>
      <c r="M7" s="117"/>
      <c r="N7" s="8"/>
      <c r="O7" s="9"/>
      <c r="P7" s="9"/>
      <c r="Q7" s="90" t="s">
        <v>212</v>
      </c>
      <c r="R7" s="105"/>
      <c r="S7" s="90" t="s">
        <v>212</v>
      </c>
      <c r="T7" s="99"/>
      <c r="U7" s="90" t="s">
        <v>212</v>
      </c>
      <c r="V7" s="9"/>
      <c r="W7" s="99"/>
      <c r="X7" s="90" t="s">
        <v>212</v>
      </c>
      <c r="Y7" s="105"/>
      <c r="Z7" s="105"/>
      <c r="AA7" s="90" t="s">
        <v>212</v>
      </c>
      <c r="AB7" s="105"/>
      <c r="AC7" s="105"/>
      <c r="AD7" s="90" t="s">
        <v>212</v>
      </c>
      <c r="AE7" s="105"/>
      <c r="AF7" s="105"/>
      <c r="AG7" s="90" t="s">
        <v>212</v>
      </c>
      <c r="AH7" s="105"/>
      <c r="AI7" s="105"/>
      <c r="AJ7" s="90" t="s">
        <v>212</v>
      </c>
      <c r="AK7" s="6"/>
      <c r="AL7" s="17" t="s">
        <v>212</v>
      </c>
      <c r="AM7" s="18" t="s">
        <v>212</v>
      </c>
      <c r="AN7" s="120"/>
      <c r="AO7" s="117"/>
      <c r="AP7" s="162"/>
      <c r="AQ7" s="165"/>
      <c r="AR7" s="120"/>
      <c r="AS7" s="117"/>
      <c r="AT7" s="150"/>
      <c r="AU7" s="114"/>
      <c r="AV7" s="114"/>
      <c r="AW7" s="114"/>
      <c r="AX7" s="114"/>
      <c r="AY7" s="114"/>
      <c r="AZ7" s="120"/>
      <c r="BA7" s="117"/>
      <c r="BB7" s="191"/>
      <c r="BC7" s="27">
        <v>5</v>
      </c>
      <c r="BD7" s="20"/>
      <c r="BE7" s="23"/>
      <c r="BF7" s="23"/>
      <c r="BG7" s="23"/>
      <c r="BH7" s="24"/>
    </row>
    <row r="8" spans="1:60" s="1" customFormat="1" ht="271.5" customHeight="1" x14ac:dyDescent="0.25">
      <c r="A8" s="183" t="s">
        <v>141</v>
      </c>
      <c r="B8" s="226" t="s">
        <v>46</v>
      </c>
      <c r="C8" s="127" t="s">
        <v>64</v>
      </c>
      <c r="D8" s="133" t="s">
        <v>278</v>
      </c>
      <c r="E8" s="197" t="s">
        <v>350</v>
      </c>
      <c r="F8" s="139" t="s">
        <v>279</v>
      </c>
      <c r="G8" s="142" t="s">
        <v>280</v>
      </c>
      <c r="H8" s="145" t="s">
        <v>19</v>
      </c>
      <c r="I8" s="118">
        <f>IF(H8="","",VLOOKUP(H8,[2]Tablas!$A$2:$B$6,2,FALSE))</f>
        <v>4</v>
      </c>
      <c r="J8" s="136" t="s">
        <v>15</v>
      </c>
      <c r="K8" s="118">
        <f>IF(J8="","",VLOOKUP(J8,[2]Tablas!$E$2:$F$6,2,FALSE))</f>
        <v>5</v>
      </c>
      <c r="L8" s="118" t="str">
        <f>IFERROR(VLOOKUP(M8,[2]Tablas!$F$9:$G$22,2,FALSE),"")</f>
        <v>ALTA</v>
      </c>
      <c r="M8" s="115">
        <f>IFERROR(+I8*K8,"")</f>
        <v>20</v>
      </c>
      <c r="N8" s="70" t="s">
        <v>281</v>
      </c>
      <c r="O8" s="55" t="s">
        <v>282</v>
      </c>
      <c r="P8" s="55" t="s">
        <v>99</v>
      </c>
      <c r="Q8" s="88">
        <f t="shared" ref="Q8:Q20" si="0">IF(P8="Prevenir",15,IF(P8="Detectar",10,IF(P8="No es un control",0,"")))</f>
        <v>15</v>
      </c>
      <c r="R8" s="103" t="s">
        <v>100</v>
      </c>
      <c r="S8" s="88">
        <f t="shared" ref="S8:S20" si="1">IF(R8="Confiable",15,IF(R8="No confiable",0,""))</f>
        <v>15</v>
      </c>
      <c r="T8" s="97" t="s">
        <v>101</v>
      </c>
      <c r="U8" s="88">
        <f t="shared" ref="U8:U20" si="2">IF(T8="SI",15,IF(T8="NO",0,""))</f>
        <v>15</v>
      </c>
      <c r="V8" s="55" t="s">
        <v>283</v>
      </c>
      <c r="W8" s="97" t="s">
        <v>155</v>
      </c>
      <c r="X8" s="88">
        <f t="shared" ref="X8:X20" si="3">IF(W8="Completo",15,IF(W8="Incompleto",5,IF(W8="No lo está",0,"")))</f>
        <v>15</v>
      </c>
      <c r="Y8" s="103" t="s">
        <v>284</v>
      </c>
      <c r="Z8" s="103" t="s">
        <v>108</v>
      </c>
      <c r="AA8" s="88">
        <f t="shared" ref="AA8:AA20" si="4">IF(Z8="Asignado",15,IF(Z8="No asignado",0,""))</f>
        <v>15</v>
      </c>
      <c r="AB8" s="103" t="s">
        <v>285</v>
      </c>
      <c r="AC8" s="103" t="s">
        <v>110</v>
      </c>
      <c r="AD8" s="88">
        <f t="shared" ref="AD8:AD20" si="5">IF(AC8="Adecuado",15,IF(AC8="Inadecuado",0,""))</f>
        <v>15</v>
      </c>
      <c r="AE8" s="103" t="s">
        <v>137</v>
      </c>
      <c r="AF8" s="103" t="s">
        <v>111</v>
      </c>
      <c r="AG8" s="88">
        <f t="shared" ref="AG8:AG20" si="6">IF(AF8="Oportuna",15,IF(AF8="Inoportuna",0,""))</f>
        <v>15</v>
      </c>
      <c r="AH8" s="103" t="s">
        <v>286</v>
      </c>
      <c r="AI8" s="103" t="s">
        <v>114</v>
      </c>
      <c r="AJ8" s="88">
        <f t="shared" ref="AJ8:AJ20" si="7">IF(AI8="Completa",10,IF(AI8="Incompleta",5,IF(AI8="No existe",0,"")))</f>
        <v>10</v>
      </c>
      <c r="AK8" s="63" t="s">
        <v>287</v>
      </c>
      <c r="AL8" s="64">
        <f t="shared" ref="AL8:AL20" si="8">IFERROR(IF(P8="Prevenir",((Q8+S8+U8+X8+AA8+AD8+AG8+AJ8)/115)*100,""),"")</f>
        <v>100</v>
      </c>
      <c r="AM8" s="96" t="str">
        <f t="shared" ref="AM8:AM20" si="9">IFERROR(IF(P8="Detectar",((Q8+S8+U8+X8+AA8+AD8+AG8+AJ8)/115)*100,""),"")</f>
        <v/>
      </c>
      <c r="AN8" s="130">
        <f>ROUND(MIN(AL8:AL15),0)</f>
        <v>100</v>
      </c>
      <c r="AO8" s="126">
        <f>ROUND(MIN(AM8:AM15),0)</f>
        <v>0</v>
      </c>
      <c r="AP8" s="160"/>
      <c r="AQ8" s="163"/>
      <c r="AR8" s="130">
        <f t="shared" ref="AR8" si="10">IF(AP8="Faltan causas por gestionar",50,AN8)</f>
        <v>100</v>
      </c>
      <c r="AS8" s="126">
        <f t="shared" ref="AS8" si="11">IF(AP8="Faltan causas por gestionar",50,AO8)</f>
        <v>0</v>
      </c>
      <c r="AT8" s="148">
        <f t="shared" ref="AT8:AU8" si="12">IF(AR8&gt;=96,2,IF(AR8&gt;=86,1,0))</f>
        <v>2</v>
      </c>
      <c r="AU8" s="112">
        <f t="shared" si="12"/>
        <v>0</v>
      </c>
      <c r="AV8" s="112" t="str">
        <f>IF(AW8="","",VLOOKUP(AW8,[2]Tablas!$B$2:$C$6,2,FALSE))</f>
        <v>Improbable</v>
      </c>
      <c r="AW8" s="112">
        <f>IFERROR(+I8-AT8,"")</f>
        <v>2</v>
      </c>
      <c r="AX8" s="112" t="str">
        <f>IF(AY8="","",VLOOKUP(AY8,[2]Tablas!$F$2:$G$6,2,FALSE))</f>
        <v>Catastrófico</v>
      </c>
      <c r="AY8" s="112">
        <f>IFERROR(IF(K8-AU8&lt;=0,1,K8-AU8),"")</f>
        <v>5</v>
      </c>
      <c r="AZ8" s="118">
        <f>IFERROR(+AY8*AW8,"")</f>
        <v>10</v>
      </c>
      <c r="BA8" s="115" t="str">
        <f>IFERROR(VLOOKUP(AZ8,[2]Tablas!$F$9:$G$22,2,FALSE),"")</f>
        <v>MEDIA</v>
      </c>
      <c r="BB8" s="189" t="str">
        <f>IFERROR(VLOOKUP(BA8,[2]Tablas!$C$25:$D$27,2,FALSE),"")</f>
        <v>Requiere tratamiento</v>
      </c>
      <c r="BC8" s="66">
        <v>1</v>
      </c>
      <c r="BD8" s="213" t="s">
        <v>288</v>
      </c>
      <c r="BE8" s="97" t="s">
        <v>143</v>
      </c>
      <c r="BF8" s="68">
        <v>43831</v>
      </c>
      <c r="BG8" s="68">
        <v>44012</v>
      </c>
      <c r="BH8" s="72" t="s">
        <v>233</v>
      </c>
    </row>
    <row r="9" spans="1:60" s="1" customFormat="1" ht="126.75" customHeight="1" x14ac:dyDescent="0.25">
      <c r="A9" s="184"/>
      <c r="B9" s="227"/>
      <c r="C9" s="128"/>
      <c r="D9" s="134"/>
      <c r="E9" s="202"/>
      <c r="F9" s="140"/>
      <c r="G9" s="143"/>
      <c r="H9" s="146"/>
      <c r="I9" s="119"/>
      <c r="J9" s="137"/>
      <c r="K9" s="119"/>
      <c r="L9" s="119"/>
      <c r="M9" s="116"/>
      <c r="N9" s="7" t="s">
        <v>289</v>
      </c>
      <c r="O9" s="5" t="s">
        <v>290</v>
      </c>
      <c r="P9" s="5" t="s">
        <v>99</v>
      </c>
      <c r="Q9" s="89">
        <f t="shared" si="0"/>
        <v>15</v>
      </c>
      <c r="R9" s="104" t="s">
        <v>100</v>
      </c>
      <c r="S9" s="89">
        <f t="shared" si="1"/>
        <v>15</v>
      </c>
      <c r="T9" s="98" t="s">
        <v>101</v>
      </c>
      <c r="U9" s="89">
        <f t="shared" si="2"/>
        <v>15</v>
      </c>
      <c r="V9" s="5" t="s">
        <v>291</v>
      </c>
      <c r="W9" s="98" t="s">
        <v>155</v>
      </c>
      <c r="X9" s="89">
        <f t="shared" si="3"/>
        <v>15</v>
      </c>
      <c r="Y9" s="104" t="s">
        <v>292</v>
      </c>
      <c r="Z9" s="104" t="s">
        <v>108</v>
      </c>
      <c r="AA9" s="89">
        <f t="shared" si="4"/>
        <v>15</v>
      </c>
      <c r="AB9" s="104" t="s">
        <v>143</v>
      </c>
      <c r="AC9" s="104" t="s">
        <v>110</v>
      </c>
      <c r="AD9" s="89">
        <f t="shared" si="5"/>
        <v>15</v>
      </c>
      <c r="AE9" s="104" t="s">
        <v>137</v>
      </c>
      <c r="AF9" s="104" t="s">
        <v>111</v>
      </c>
      <c r="AG9" s="89">
        <f t="shared" si="6"/>
        <v>15</v>
      </c>
      <c r="AH9" s="104" t="s">
        <v>286</v>
      </c>
      <c r="AI9" s="104" t="s">
        <v>114</v>
      </c>
      <c r="AJ9" s="89">
        <f t="shared" si="7"/>
        <v>10</v>
      </c>
      <c r="AK9" s="28" t="s">
        <v>287</v>
      </c>
      <c r="AL9" s="16">
        <f t="shared" si="8"/>
        <v>100</v>
      </c>
      <c r="AM9" s="39" t="str">
        <f t="shared" si="9"/>
        <v/>
      </c>
      <c r="AN9" s="119"/>
      <c r="AO9" s="116"/>
      <c r="AP9" s="161"/>
      <c r="AQ9" s="164"/>
      <c r="AR9" s="119"/>
      <c r="AS9" s="116"/>
      <c r="AT9" s="149"/>
      <c r="AU9" s="113"/>
      <c r="AV9" s="113"/>
      <c r="AW9" s="113"/>
      <c r="AX9" s="113"/>
      <c r="AY9" s="113"/>
      <c r="AZ9" s="119"/>
      <c r="BA9" s="116"/>
      <c r="BB9" s="190"/>
      <c r="BC9" s="26">
        <v>2</v>
      </c>
      <c r="BD9" s="19"/>
      <c r="BE9" s="21"/>
      <c r="BF9" s="21"/>
      <c r="BG9" s="21"/>
      <c r="BH9" s="22"/>
    </row>
    <row r="10" spans="1:60" s="1" customFormat="1" ht="71.25" customHeight="1" x14ac:dyDescent="0.25">
      <c r="A10" s="184"/>
      <c r="B10" s="227"/>
      <c r="C10" s="128"/>
      <c r="D10" s="134"/>
      <c r="E10" s="202"/>
      <c r="F10" s="140"/>
      <c r="G10" s="143"/>
      <c r="H10" s="146"/>
      <c r="I10" s="119"/>
      <c r="J10" s="137"/>
      <c r="K10" s="119"/>
      <c r="L10" s="119"/>
      <c r="M10" s="116"/>
      <c r="N10" s="7" t="s">
        <v>293</v>
      </c>
      <c r="O10" s="5" t="s">
        <v>294</v>
      </c>
      <c r="P10" s="5" t="s">
        <v>99</v>
      </c>
      <c r="Q10" s="89">
        <f t="shared" si="0"/>
        <v>15</v>
      </c>
      <c r="R10" s="104" t="s">
        <v>100</v>
      </c>
      <c r="S10" s="89">
        <f t="shared" si="1"/>
        <v>15</v>
      </c>
      <c r="T10" s="98" t="s">
        <v>101</v>
      </c>
      <c r="U10" s="89">
        <f t="shared" si="2"/>
        <v>15</v>
      </c>
      <c r="V10" s="5" t="s">
        <v>295</v>
      </c>
      <c r="W10" s="98" t="s">
        <v>155</v>
      </c>
      <c r="X10" s="89">
        <f t="shared" si="3"/>
        <v>15</v>
      </c>
      <c r="Y10" s="104" t="s">
        <v>292</v>
      </c>
      <c r="Z10" s="104" t="s">
        <v>108</v>
      </c>
      <c r="AA10" s="89">
        <f t="shared" si="4"/>
        <v>15</v>
      </c>
      <c r="AB10" s="104" t="s">
        <v>296</v>
      </c>
      <c r="AC10" s="104" t="s">
        <v>110</v>
      </c>
      <c r="AD10" s="89">
        <f t="shared" si="5"/>
        <v>15</v>
      </c>
      <c r="AE10" s="104" t="s">
        <v>137</v>
      </c>
      <c r="AF10" s="104" t="s">
        <v>111</v>
      </c>
      <c r="AG10" s="89">
        <f t="shared" si="6"/>
        <v>15</v>
      </c>
      <c r="AH10" s="104" t="s">
        <v>297</v>
      </c>
      <c r="AI10" s="104" t="s">
        <v>114</v>
      </c>
      <c r="AJ10" s="89">
        <f t="shared" si="7"/>
        <v>10</v>
      </c>
      <c r="AK10" s="28" t="s">
        <v>298</v>
      </c>
      <c r="AL10" s="16">
        <f t="shared" si="8"/>
        <v>100</v>
      </c>
      <c r="AM10" s="39" t="str">
        <f t="shared" si="9"/>
        <v/>
      </c>
      <c r="AN10" s="119"/>
      <c r="AO10" s="116"/>
      <c r="AP10" s="161"/>
      <c r="AQ10" s="164"/>
      <c r="AR10" s="119"/>
      <c r="AS10" s="116"/>
      <c r="AT10" s="149"/>
      <c r="AU10" s="113"/>
      <c r="AV10" s="113"/>
      <c r="AW10" s="113"/>
      <c r="AX10" s="113"/>
      <c r="AY10" s="113"/>
      <c r="AZ10" s="119"/>
      <c r="BA10" s="116"/>
      <c r="BB10" s="190"/>
      <c r="BC10" s="26">
        <v>3</v>
      </c>
      <c r="BD10" s="19"/>
      <c r="BE10" s="21"/>
      <c r="BF10" s="21"/>
      <c r="BG10" s="21"/>
      <c r="BH10" s="22"/>
    </row>
    <row r="11" spans="1:60" s="1" customFormat="1" ht="90.75" customHeight="1" x14ac:dyDescent="0.25">
      <c r="A11" s="184"/>
      <c r="B11" s="227"/>
      <c r="C11" s="128"/>
      <c r="D11" s="134"/>
      <c r="E11" s="202"/>
      <c r="F11" s="140"/>
      <c r="G11" s="143"/>
      <c r="H11" s="146"/>
      <c r="I11" s="119"/>
      <c r="J11" s="137"/>
      <c r="K11" s="119"/>
      <c r="L11" s="119"/>
      <c r="M11" s="116"/>
      <c r="N11" s="7" t="s">
        <v>299</v>
      </c>
      <c r="O11" s="5" t="s">
        <v>300</v>
      </c>
      <c r="P11" s="5" t="s">
        <v>99</v>
      </c>
      <c r="Q11" s="89">
        <f t="shared" si="0"/>
        <v>15</v>
      </c>
      <c r="R11" s="104" t="s">
        <v>100</v>
      </c>
      <c r="S11" s="89">
        <f t="shared" si="1"/>
        <v>15</v>
      </c>
      <c r="T11" s="98" t="s">
        <v>101</v>
      </c>
      <c r="U11" s="89">
        <f t="shared" si="2"/>
        <v>15</v>
      </c>
      <c r="V11" s="5" t="s">
        <v>301</v>
      </c>
      <c r="W11" s="98" t="s">
        <v>155</v>
      </c>
      <c r="X11" s="89">
        <f t="shared" si="3"/>
        <v>15</v>
      </c>
      <c r="Y11" s="104" t="s">
        <v>292</v>
      </c>
      <c r="Z11" s="104" t="s">
        <v>108</v>
      </c>
      <c r="AA11" s="89">
        <f t="shared" si="4"/>
        <v>15</v>
      </c>
      <c r="AB11" s="104" t="s">
        <v>143</v>
      </c>
      <c r="AC11" s="104" t="s">
        <v>110</v>
      </c>
      <c r="AD11" s="89">
        <f t="shared" si="5"/>
        <v>15</v>
      </c>
      <c r="AE11" s="104" t="s">
        <v>137</v>
      </c>
      <c r="AF11" s="104" t="s">
        <v>111</v>
      </c>
      <c r="AG11" s="89">
        <f t="shared" si="6"/>
        <v>15</v>
      </c>
      <c r="AH11" s="104" t="s">
        <v>302</v>
      </c>
      <c r="AI11" s="104" t="s">
        <v>114</v>
      </c>
      <c r="AJ11" s="89">
        <f t="shared" si="7"/>
        <v>10</v>
      </c>
      <c r="AK11" s="28" t="s">
        <v>303</v>
      </c>
      <c r="AL11" s="16">
        <f t="shared" si="8"/>
        <v>100</v>
      </c>
      <c r="AM11" s="39" t="str">
        <f t="shared" si="9"/>
        <v/>
      </c>
      <c r="AN11" s="119"/>
      <c r="AO11" s="116"/>
      <c r="AP11" s="161"/>
      <c r="AQ11" s="164"/>
      <c r="AR11" s="119"/>
      <c r="AS11" s="116"/>
      <c r="AT11" s="149"/>
      <c r="AU11" s="113"/>
      <c r="AV11" s="113"/>
      <c r="AW11" s="113"/>
      <c r="AX11" s="113"/>
      <c r="AY11" s="113"/>
      <c r="AZ11" s="119"/>
      <c r="BA11" s="116"/>
      <c r="BB11" s="190"/>
      <c r="BC11" s="26">
        <v>4</v>
      </c>
      <c r="BD11" s="19"/>
      <c r="BE11" s="21"/>
      <c r="BF11" s="21"/>
      <c r="BG11" s="21"/>
      <c r="BH11" s="22"/>
    </row>
    <row r="12" spans="1:60" s="1" customFormat="1" ht="108" customHeight="1" x14ac:dyDescent="0.25">
      <c r="A12" s="184"/>
      <c r="B12" s="227"/>
      <c r="C12" s="128"/>
      <c r="D12" s="134"/>
      <c r="E12" s="202"/>
      <c r="F12" s="140"/>
      <c r="G12" s="143"/>
      <c r="H12" s="146"/>
      <c r="I12" s="119"/>
      <c r="J12" s="137"/>
      <c r="K12" s="119"/>
      <c r="L12" s="119"/>
      <c r="M12" s="116"/>
      <c r="N12" s="7" t="s">
        <v>304</v>
      </c>
      <c r="O12" s="5" t="s">
        <v>305</v>
      </c>
      <c r="P12" s="5" t="s">
        <v>99</v>
      </c>
      <c r="Q12" s="89">
        <f t="shared" si="0"/>
        <v>15</v>
      </c>
      <c r="R12" s="104" t="s">
        <v>100</v>
      </c>
      <c r="S12" s="89">
        <f t="shared" si="1"/>
        <v>15</v>
      </c>
      <c r="T12" s="98" t="s">
        <v>101</v>
      </c>
      <c r="U12" s="89">
        <f t="shared" si="2"/>
        <v>15</v>
      </c>
      <c r="V12" s="5" t="s">
        <v>306</v>
      </c>
      <c r="W12" s="98" t="s">
        <v>155</v>
      </c>
      <c r="X12" s="89">
        <f t="shared" si="3"/>
        <v>15</v>
      </c>
      <c r="Y12" s="104" t="s">
        <v>292</v>
      </c>
      <c r="Z12" s="104" t="s">
        <v>108</v>
      </c>
      <c r="AA12" s="89">
        <f t="shared" si="4"/>
        <v>15</v>
      </c>
      <c r="AB12" s="104" t="s">
        <v>143</v>
      </c>
      <c r="AC12" s="104" t="s">
        <v>110</v>
      </c>
      <c r="AD12" s="89">
        <f t="shared" si="5"/>
        <v>15</v>
      </c>
      <c r="AE12" s="104" t="s">
        <v>137</v>
      </c>
      <c r="AF12" s="104" t="s">
        <v>111</v>
      </c>
      <c r="AG12" s="89">
        <f t="shared" si="6"/>
        <v>15</v>
      </c>
      <c r="AH12" s="104" t="s">
        <v>307</v>
      </c>
      <c r="AI12" s="104" t="s">
        <v>114</v>
      </c>
      <c r="AJ12" s="89">
        <f t="shared" si="7"/>
        <v>10</v>
      </c>
      <c r="AK12" s="28" t="s">
        <v>308</v>
      </c>
      <c r="AL12" s="16">
        <f t="shared" si="8"/>
        <v>100</v>
      </c>
      <c r="AM12" s="39" t="str">
        <f t="shared" si="9"/>
        <v/>
      </c>
      <c r="AN12" s="119"/>
      <c r="AO12" s="116"/>
      <c r="AP12" s="161"/>
      <c r="AQ12" s="164"/>
      <c r="AR12" s="119"/>
      <c r="AS12" s="116"/>
      <c r="AT12" s="149"/>
      <c r="AU12" s="113"/>
      <c r="AV12" s="113"/>
      <c r="AW12" s="113"/>
      <c r="AX12" s="113"/>
      <c r="AY12" s="113"/>
      <c r="AZ12" s="119"/>
      <c r="BA12" s="116"/>
      <c r="BB12" s="190"/>
      <c r="BC12" s="26"/>
      <c r="BD12" s="19"/>
      <c r="BE12" s="21"/>
      <c r="BF12" s="21"/>
      <c r="BG12" s="21"/>
      <c r="BH12" s="22"/>
    </row>
    <row r="13" spans="1:60" s="1" customFormat="1" x14ac:dyDescent="0.25">
      <c r="A13" s="184"/>
      <c r="B13" s="227"/>
      <c r="C13" s="128"/>
      <c r="D13" s="134"/>
      <c r="E13" s="202"/>
      <c r="F13" s="140"/>
      <c r="G13" s="143"/>
      <c r="H13" s="146"/>
      <c r="I13" s="119"/>
      <c r="J13" s="137"/>
      <c r="K13" s="119"/>
      <c r="L13" s="119"/>
      <c r="M13" s="116"/>
      <c r="N13" s="7"/>
      <c r="O13" s="5"/>
      <c r="P13" s="5"/>
      <c r="Q13" s="89" t="str">
        <f t="shared" si="0"/>
        <v/>
      </c>
      <c r="R13" s="104"/>
      <c r="S13" s="89" t="str">
        <f t="shared" si="1"/>
        <v/>
      </c>
      <c r="T13" s="98"/>
      <c r="U13" s="89" t="str">
        <f t="shared" si="2"/>
        <v/>
      </c>
      <c r="V13" s="5"/>
      <c r="W13" s="98"/>
      <c r="X13" s="89" t="str">
        <f t="shared" si="3"/>
        <v/>
      </c>
      <c r="Y13" s="104"/>
      <c r="Z13" s="104"/>
      <c r="AA13" s="89" t="str">
        <f t="shared" si="4"/>
        <v/>
      </c>
      <c r="AB13" s="104"/>
      <c r="AC13" s="104"/>
      <c r="AD13" s="89" t="str">
        <f t="shared" si="5"/>
        <v/>
      </c>
      <c r="AE13" s="104"/>
      <c r="AF13" s="104"/>
      <c r="AG13" s="89" t="str">
        <f t="shared" si="6"/>
        <v/>
      </c>
      <c r="AH13" s="104"/>
      <c r="AI13" s="104"/>
      <c r="AJ13" s="89" t="str">
        <f t="shared" si="7"/>
        <v/>
      </c>
      <c r="AK13" s="28"/>
      <c r="AL13" s="16" t="str">
        <f t="shared" si="8"/>
        <v/>
      </c>
      <c r="AM13" s="39" t="str">
        <f t="shared" si="9"/>
        <v/>
      </c>
      <c r="AN13" s="119"/>
      <c r="AO13" s="116"/>
      <c r="AP13" s="161"/>
      <c r="AQ13" s="164"/>
      <c r="AR13" s="119"/>
      <c r="AS13" s="116"/>
      <c r="AT13" s="149"/>
      <c r="AU13" s="113"/>
      <c r="AV13" s="113"/>
      <c r="AW13" s="113"/>
      <c r="AX13" s="113"/>
      <c r="AY13" s="113"/>
      <c r="AZ13" s="119"/>
      <c r="BA13" s="116"/>
      <c r="BB13" s="190"/>
      <c r="BC13" s="26"/>
      <c r="BD13" s="19"/>
      <c r="BE13" s="21"/>
      <c r="BF13" s="21"/>
      <c r="BG13" s="21"/>
      <c r="BH13" s="22"/>
    </row>
    <row r="14" spans="1:60" s="1" customFormat="1" x14ac:dyDescent="0.25">
      <c r="A14" s="184"/>
      <c r="B14" s="227"/>
      <c r="C14" s="128"/>
      <c r="D14" s="134"/>
      <c r="E14" s="202"/>
      <c r="F14" s="140"/>
      <c r="G14" s="143"/>
      <c r="H14" s="146"/>
      <c r="I14" s="119"/>
      <c r="J14" s="137"/>
      <c r="K14" s="119"/>
      <c r="L14" s="119"/>
      <c r="M14" s="116"/>
      <c r="N14" s="230"/>
      <c r="O14" s="5"/>
      <c r="P14" s="5"/>
      <c r="Q14" s="89" t="str">
        <f t="shared" si="0"/>
        <v/>
      </c>
      <c r="R14" s="104"/>
      <c r="S14" s="89" t="str">
        <f t="shared" si="1"/>
        <v/>
      </c>
      <c r="T14" s="98"/>
      <c r="U14" s="89" t="str">
        <f t="shared" si="2"/>
        <v/>
      </c>
      <c r="V14" s="5"/>
      <c r="W14" s="98"/>
      <c r="X14" s="89" t="str">
        <f t="shared" si="3"/>
        <v/>
      </c>
      <c r="Y14" s="104"/>
      <c r="Z14" s="104"/>
      <c r="AA14" s="89" t="str">
        <f t="shared" si="4"/>
        <v/>
      </c>
      <c r="AB14" s="104"/>
      <c r="AC14" s="104"/>
      <c r="AD14" s="89" t="str">
        <f t="shared" si="5"/>
        <v/>
      </c>
      <c r="AE14" s="104"/>
      <c r="AF14" s="104"/>
      <c r="AG14" s="89" t="str">
        <f t="shared" si="6"/>
        <v/>
      </c>
      <c r="AH14" s="104"/>
      <c r="AI14" s="104"/>
      <c r="AJ14" s="89" t="str">
        <f t="shared" si="7"/>
        <v/>
      </c>
      <c r="AK14" s="28"/>
      <c r="AL14" s="16" t="str">
        <f t="shared" si="8"/>
        <v/>
      </c>
      <c r="AM14" s="39" t="str">
        <f t="shared" si="9"/>
        <v/>
      </c>
      <c r="AN14" s="119"/>
      <c r="AO14" s="116"/>
      <c r="AP14" s="161"/>
      <c r="AQ14" s="164"/>
      <c r="AR14" s="119"/>
      <c r="AS14" s="116"/>
      <c r="AT14" s="149"/>
      <c r="AU14" s="113"/>
      <c r="AV14" s="113"/>
      <c r="AW14" s="113"/>
      <c r="AX14" s="113"/>
      <c r="AY14" s="113"/>
      <c r="AZ14" s="119"/>
      <c r="BA14" s="116"/>
      <c r="BB14" s="190"/>
      <c r="BC14" s="26"/>
      <c r="BD14" s="19"/>
      <c r="BE14" s="21"/>
      <c r="BF14" s="21"/>
      <c r="BG14" s="21"/>
      <c r="BH14" s="22"/>
    </row>
    <row r="15" spans="1:60" s="1" customFormat="1" ht="15.75" thickBot="1" x14ac:dyDescent="0.3">
      <c r="A15" s="185"/>
      <c r="B15" s="229"/>
      <c r="C15" s="129"/>
      <c r="D15" s="135"/>
      <c r="E15" s="207"/>
      <c r="F15" s="141"/>
      <c r="G15" s="144"/>
      <c r="H15" s="147"/>
      <c r="I15" s="120"/>
      <c r="J15" s="138"/>
      <c r="K15" s="120"/>
      <c r="L15" s="120"/>
      <c r="M15" s="117"/>
      <c r="N15" s="8"/>
      <c r="O15" s="9"/>
      <c r="P15" s="9"/>
      <c r="Q15" s="90" t="str">
        <f t="shared" si="0"/>
        <v/>
      </c>
      <c r="R15" s="105"/>
      <c r="S15" s="90" t="str">
        <f t="shared" si="1"/>
        <v/>
      </c>
      <c r="T15" s="99"/>
      <c r="U15" s="90" t="str">
        <f t="shared" si="2"/>
        <v/>
      </c>
      <c r="V15" s="9"/>
      <c r="W15" s="99"/>
      <c r="X15" s="90" t="str">
        <f t="shared" si="3"/>
        <v/>
      </c>
      <c r="Y15" s="105"/>
      <c r="Z15" s="105"/>
      <c r="AA15" s="90" t="str">
        <f t="shared" si="4"/>
        <v/>
      </c>
      <c r="AB15" s="105"/>
      <c r="AC15" s="105"/>
      <c r="AD15" s="90" t="str">
        <f t="shared" si="5"/>
        <v/>
      </c>
      <c r="AE15" s="105"/>
      <c r="AF15" s="105"/>
      <c r="AG15" s="90" t="str">
        <f t="shared" si="6"/>
        <v/>
      </c>
      <c r="AH15" s="105"/>
      <c r="AI15" s="105"/>
      <c r="AJ15" s="90" t="str">
        <f t="shared" si="7"/>
        <v/>
      </c>
      <c r="AK15" s="6"/>
      <c r="AL15" s="17" t="str">
        <f t="shared" si="8"/>
        <v/>
      </c>
      <c r="AM15" s="18" t="str">
        <f t="shared" si="9"/>
        <v/>
      </c>
      <c r="AN15" s="120"/>
      <c r="AO15" s="117"/>
      <c r="AP15" s="162"/>
      <c r="AQ15" s="165"/>
      <c r="AR15" s="120"/>
      <c r="AS15" s="117"/>
      <c r="AT15" s="150"/>
      <c r="AU15" s="114"/>
      <c r="AV15" s="114"/>
      <c r="AW15" s="114"/>
      <c r="AX15" s="114"/>
      <c r="AY15" s="114"/>
      <c r="AZ15" s="120"/>
      <c r="BA15" s="117"/>
      <c r="BB15" s="191"/>
      <c r="BC15" s="27">
        <v>5</v>
      </c>
      <c r="BD15" s="20"/>
      <c r="BE15" s="23"/>
      <c r="BF15" s="23"/>
      <c r="BG15" s="23"/>
      <c r="BH15" s="24"/>
    </row>
    <row r="16" spans="1:60" s="1" customFormat="1" ht="130.5" customHeight="1" x14ac:dyDescent="0.25">
      <c r="A16" s="183" t="s">
        <v>141</v>
      </c>
      <c r="B16" s="226" t="s">
        <v>46</v>
      </c>
      <c r="C16" s="127" t="s">
        <v>64</v>
      </c>
      <c r="D16" s="133" t="s">
        <v>309</v>
      </c>
      <c r="E16" s="197" t="s">
        <v>351</v>
      </c>
      <c r="F16" s="139" t="s">
        <v>310</v>
      </c>
      <c r="G16" s="142" t="s">
        <v>311</v>
      </c>
      <c r="H16" s="145" t="s">
        <v>14</v>
      </c>
      <c r="I16" s="118">
        <f>IF(H16="","",VLOOKUP(H16,[2]Tablas!$A$2:$B$6,2,FALSE))</f>
        <v>3</v>
      </c>
      <c r="J16" s="136" t="s">
        <v>17</v>
      </c>
      <c r="K16" s="118">
        <f>IF(J16="","",VLOOKUP(J16,[2]Tablas!$E$2:$F$6,2,FALSE))</f>
        <v>4</v>
      </c>
      <c r="L16" s="118" t="str">
        <f>IFERROR(VLOOKUP(M16,[2]Tablas!$F$9:$G$22,2,FALSE),"")</f>
        <v>MEDIA</v>
      </c>
      <c r="M16" s="115">
        <f>IFERROR(+I16*K16,"")</f>
        <v>12</v>
      </c>
      <c r="N16" s="70" t="s">
        <v>312</v>
      </c>
      <c r="O16" s="55" t="s">
        <v>313</v>
      </c>
      <c r="P16" s="55" t="s">
        <v>99</v>
      </c>
      <c r="Q16" s="88">
        <f t="shared" si="0"/>
        <v>15</v>
      </c>
      <c r="R16" s="103" t="s">
        <v>100</v>
      </c>
      <c r="S16" s="88">
        <f t="shared" si="1"/>
        <v>15</v>
      </c>
      <c r="T16" s="97" t="s">
        <v>101</v>
      </c>
      <c r="U16" s="88">
        <f t="shared" si="2"/>
        <v>15</v>
      </c>
      <c r="V16" s="55" t="s">
        <v>314</v>
      </c>
      <c r="W16" s="97" t="s">
        <v>155</v>
      </c>
      <c r="X16" s="88">
        <f t="shared" si="3"/>
        <v>15</v>
      </c>
      <c r="Y16" s="103" t="s">
        <v>315</v>
      </c>
      <c r="Z16" s="103" t="s">
        <v>108</v>
      </c>
      <c r="AA16" s="88">
        <f t="shared" si="4"/>
        <v>15</v>
      </c>
      <c r="AB16" s="103" t="s">
        <v>316</v>
      </c>
      <c r="AC16" s="103" t="s">
        <v>110</v>
      </c>
      <c r="AD16" s="88">
        <f t="shared" si="5"/>
        <v>15</v>
      </c>
      <c r="AE16" s="103" t="s">
        <v>137</v>
      </c>
      <c r="AF16" s="103" t="s">
        <v>111</v>
      </c>
      <c r="AG16" s="88">
        <f t="shared" si="6"/>
        <v>15</v>
      </c>
      <c r="AH16" s="103" t="s">
        <v>317</v>
      </c>
      <c r="AI16" s="103" t="s">
        <v>190</v>
      </c>
      <c r="AJ16" s="88">
        <f t="shared" si="7"/>
        <v>5</v>
      </c>
      <c r="AK16" s="63" t="s">
        <v>318</v>
      </c>
      <c r="AL16" s="64">
        <f t="shared" si="8"/>
        <v>95.652173913043484</v>
      </c>
      <c r="AM16" s="96" t="str">
        <f t="shared" si="9"/>
        <v/>
      </c>
      <c r="AN16" s="130">
        <f>ROUND(MIN(AL16:AL20),0)</f>
        <v>96</v>
      </c>
      <c r="AO16" s="126">
        <f>ROUND(MIN(AM16:AM20),0)</f>
        <v>0</v>
      </c>
      <c r="AP16" s="160" t="s">
        <v>117</v>
      </c>
      <c r="AQ16" s="163" t="s">
        <v>118</v>
      </c>
      <c r="AR16" s="130">
        <f t="shared" ref="AR16" si="13">IF(AP16="Faltan causas por gestionar",50,AN16)</f>
        <v>96</v>
      </c>
      <c r="AS16" s="126">
        <f t="shared" ref="AS16" si="14">IF(AP16="Faltan causas por gestionar",50,AO16)</f>
        <v>0</v>
      </c>
      <c r="AT16" s="148">
        <f t="shared" ref="AT16:AU16" si="15">IF(AR16&gt;=96,2,IF(AR16&gt;=86,1,0))</f>
        <v>2</v>
      </c>
      <c r="AU16" s="112">
        <f t="shared" si="15"/>
        <v>0</v>
      </c>
      <c r="AV16" s="112" t="str">
        <f>IF(AW16="","",VLOOKUP(AW16,[2]Tablas!$B$2:$C$6,2,FALSE))</f>
        <v>Excepcional</v>
      </c>
      <c r="AW16" s="112">
        <f>IFERROR(+I16-AT16,"")</f>
        <v>1</v>
      </c>
      <c r="AX16" s="112" t="str">
        <f>IF(AY16="","",VLOOKUP(AY16,[2]Tablas!$F$2:$G$6,2,FALSE))</f>
        <v>Mayor</v>
      </c>
      <c r="AY16" s="112">
        <f>IFERROR(IF(K16-AU16&lt;=0,1,K16-AU16),"")</f>
        <v>4</v>
      </c>
      <c r="AZ16" s="118">
        <f>IFERROR(+AY16*AW16,"")</f>
        <v>4</v>
      </c>
      <c r="BA16" s="115" t="str">
        <f>IFERROR(VLOOKUP(AZ16,[2]Tablas!$F$9:$G$22,2,FALSE),"")</f>
        <v>MEDIA</v>
      </c>
      <c r="BB16" s="189" t="str">
        <f>IFERROR(VLOOKUP(BA16,[2]Tablas!$C$25:$D$27,2,FALSE),"")</f>
        <v>Requiere tratamiento</v>
      </c>
      <c r="BC16" s="66">
        <v>1</v>
      </c>
      <c r="BD16" s="213" t="s">
        <v>319</v>
      </c>
      <c r="BE16" s="97" t="s">
        <v>320</v>
      </c>
      <c r="BF16" s="68">
        <v>43831</v>
      </c>
      <c r="BG16" s="68">
        <v>44012</v>
      </c>
      <c r="BH16" s="72" t="s">
        <v>321</v>
      </c>
    </row>
    <row r="17" spans="1:60" s="1" customFormat="1" ht="90" x14ac:dyDescent="0.25">
      <c r="A17" s="184"/>
      <c r="B17" s="227"/>
      <c r="C17" s="128"/>
      <c r="D17" s="134"/>
      <c r="E17" s="202"/>
      <c r="F17" s="140"/>
      <c r="G17" s="143"/>
      <c r="H17" s="146"/>
      <c r="I17" s="119"/>
      <c r="J17" s="137"/>
      <c r="K17" s="119"/>
      <c r="L17" s="119"/>
      <c r="M17" s="116"/>
      <c r="N17" s="230" t="s">
        <v>322</v>
      </c>
      <c r="O17" s="5" t="s">
        <v>323</v>
      </c>
      <c r="P17" s="5"/>
      <c r="Q17" s="89" t="str">
        <f t="shared" si="0"/>
        <v/>
      </c>
      <c r="R17" s="104"/>
      <c r="S17" s="89" t="str">
        <f t="shared" si="1"/>
        <v/>
      </c>
      <c r="T17" s="98"/>
      <c r="U17" s="89" t="str">
        <f t="shared" si="2"/>
        <v/>
      </c>
      <c r="V17" s="5"/>
      <c r="W17" s="98"/>
      <c r="X17" s="89" t="str">
        <f t="shared" si="3"/>
        <v/>
      </c>
      <c r="Y17" s="104"/>
      <c r="Z17" s="104"/>
      <c r="AA17" s="89" t="str">
        <f t="shared" si="4"/>
        <v/>
      </c>
      <c r="AB17" s="104"/>
      <c r="AC17" s="104"/>
      <c r="AD17" s="89" t="str">
        <f t="shared" si="5"/>
        <v/>
      </c>
      <c r="AE17" s="104"/>
      <c r="AF17" s="104"/>
      <c r="AG17" s="89" t="str">
        <f t="shared" si="6"/>
        <v/>
      </c>
      <c r="AH17" s="104"/>
      <c r="AI17" s="104"/>
      <c r="AJ17" s="89" t="str">
        <f t="shared" si="7"/>
        <v/>
      </c>
      <c r="AK17" s="28"/>
      <c r="AL17" s="16" t="str">
        <f t="shared" si="8"/>
        <v/>
      </c>
      <c r="AM17" s="39" t="str">
        <f t="shared" si="9"/>
        <v/>
      </c>
      <c r="AN17" s="119"/>
      <c r="AO17" s="116"/>
      <c r="AP17" s="161"/>
      <c r="AQ17" s="164"/>
      <c r="AR17" s="119"/>
      <c r="AS17" s="116"/>
      <c r="AT17" s="149"/>
      <c r="AU17" s="113"/>
      <c r="AV17" s="113"/>
      <c r="AW17" s="113"/>
      <c r="AX17" s="113"/>
      <c r="AY17" s="113"/>
      <c r="AZ17" s="119"/>
      <c r="BA17" s="116"/>
      <c r="BB17" s="190"/>
      <c r="BC17" s="26">
        <v>2</v>
      </c>
      <c r="BD17" s="19"/>
      <c r="BE17" s="21"/>
      <c r="BF17" s="21"/>
      <c r="BG17" s="21"/>
      <c r="BH17" s="22"/>
    </row>
    <row r="18" spans="1:60" s="1" customFormat="1" x14ac:dyDescent="0.25">
      <c r="A18" s="184"/>
      <c r="B18" s="227"/>
      <c r="C18" s="128"/>
      <c r="D18" s="134"/>
      <c r="E18" s="202"/>
      <c r="F18" s="140"/>
      <c r="G18" s="143"/>
      <c r="H18" s="146"/>
      <c r="I18" s="119"/>
      <c r="J18" s="137"/>
      <c r="K18" s="119"/>
      <c r="L18" s="119"/>
      <c r="M18" s="116"/>
      <c r="N18" s="7"/>
      <c r="O18" s="5"/>
      <c r="P18" s="5"/>
      <c r="Q18" s="89" t="str">
        <f t="shared" si="0"/>
        <v/>
      </c>
      <c r="R18" s="104"/>
      <c r="S18" s="89" t="str">
        <f t="shared" si="1"/>
        <v/>
      </c>
      <c r="T18" s="98"/>
      <c r="U18" s="89" t="str">
        <f t="shared" si="2"/>
        <v/>
      </c>
      <c r="V18" s="5"/>
      <c r="W18" s="98"/>
      <c r="X18" s="89" t="str">
        <f t="shared" si="3"/>
        <v/>
      </c>
      <c r="Y18" s="104"/>
      <c r="Z18" s="104"/>
      <c r="AA18" s="89" t="str">
        <f t="shared" si="4"/>
        <v/>
      </c>
      <c r="AB18" s="104"/>
      <c r="AC18" s="104"/>
      <c r="AD18" s="89" t="str">
        <f t="shared" si="5"/>
        <v/>
      </c>
      <c r="AE18" s="104"/>
      <c r="AF18" s="104"/>
      <c r="AG18" s="89" t="str">
        <f t="shared" si="6"/>
        <v/>
      </c>
      <c r="AH18" s="104"/>
      <c r="AI18" s="104"/>
      <c r="AJ18" s="89" t="str">
        <f t="shared" si="7"/>
        <v/>
      </c>
      <c r="AK18" s="28"/>
      <c r="AL18" s="16" t="str">
        <f t="shared" si="8"/>
        <v/>
      </c>
      <c r="AM18" s="39" t="str">
        <f t="shared" si="9"/>
        <v/>
      </c>
      <c r="AN18" s="119"/>
      <c r="AO18" s="116"/>
      <c r="AP18" s="161"/>
      <c r="AQ18" s="164"/>
      <c r="AR18" s="119"/>
      <c r="AS18" s="116"/>
      <c r="AT18" s="149"/>
      <c r="AU18" s="113"/>
      <c r="AV18" s="113"/>
      <c r="AW18" s="113"/>
      <c r="AX18" s="113"/>
      <c r="AY18" s="113"/>
      <c r="AZ18" s="119"/>
      <c r="BA18" s="116"/>
      <c r="BB18" s="190"/>
      <c r="BC18" s="26">
        <v>3</v>
      </c>
      <c r="BD18" s="19"/>
      <c r="BE18" s="21"/>
      <c r="BF18" s="21"/>
      <c r="BG18" s="21"/>
      <c r="BH18" s="22"/>
    </row>
    <row r="19" spans="1:60" s="1" customFormat="1" x14ac:dyDescent="0.25">
      <c r="A19" s="184"/>
      <c r="B19" s="227"/>
      <c r="C19" s="128"/>
      <c r="D19" s="134"/>
      <c r="E19" s="202"/>
      <c r="F19" s="140"/>
      <c r="G19" s="143"/>
      <c r="H19" s="146"/>
      <c r="I19" s="119"/>
      <c r="J19" s="137"/>
      <c r="K19" s="119"/>
      <c r="L19" s="119"/>
      <c r="M19" s="116"/>
      <c r="N19" s="7"/>
      <c r="O19" s="5"/>
      <c r="P19" s="5"/>
      <c r="Q19" s="89" t="str">
        <f t="shared" si="0"/>
        <v/>
      </c>
      <c r="R19" s="104"/>
      <c r="S19" s="89" t="str">
        <f t="shared" si="1"/>
        <v/>
      </c>
      <c r="T19" s="98"/>
      <c r="U19" s="89" t="str">
        <f t="shared" si="2"/>
        <v/>
      </c>
      <c r="V19" s="5"/>
      <c r="W19" s="98"/>
      <c r="X19" s="89" t="str">
        <f t="shared" si="3"/>
        <v/>
      </c>
      <c r="Y19" s="104"/>
      <c r="Z19" s="104"/>
      <c r="AA19" s="89" t="str">
        <f t="shared" si="4"/>
        <v/>
      </c>
      <c r="AB19" s="104"/>
      <c r="AC19" s="104"/>
      <c r="AD19" s="89" t="str">
        <f t="shared" si="5"/>
        <v/>
      </c>
      <c r="AE19" s="104"/>
      <c r="AF19" s="104"/>
      <c r="AG19" s="89" t="str">
        <f t="shared" si="6"/>
        <v/>
      </c>
      <c r="AH19" s="104"/>
      <c r="AI19" s="104"/>
      <c r="AJ19" s="89" t="str">
        <f t="shared" si="7"/>
        <v/>
      </c>
      <c r="AK19" s="28"/>
      <c r="AL19" s="16" t="str">
        <f t="shared" si="8"/>
        <v/>
      </c>
      <c r="AM19" s="39" t="str">
        <f t="shared" si="9"/>
        <v/>
      </c>
      <c r="AN19" s="119"/>
      <c r="AO19" s="116"/>
      <c r="AP19" s="161"/>
      <c r="AQ19" s="164"/>
      <c r="AR19" s="119"/>
      <c r="AS19" s="116"/>
      <c r="AT19" s="149"/>
      <c r="AU19" s="113"/>
      <c r="AV19" s="113"/>
      <c r="AW19" s="113"/>
      <c r="AX19" s="113"/>
      <c r="AY19" s="113"/>
      <c r="AZ19" s="119"/>
      <c r="BA19" s="116"/>
      <c r="BB19" s="190"/>
      <c r="BC19" s="26">
        <v>4</v>
      </c>
      <c r="BD19" s="19"/>
      <c r="BE19" s="21"/>
      <c r="BF19" s="21"/>
      <c r="BG19" s="21"/>
      <c r="BH19" s="22"/>
    </row>
    <row r="20" spans="1:60" s="1" customFormat="1" ht="15.75" thickBot="1" x14ac:dyDescent="0.3">
      <c r="A20" s="185"/>
      <c r="B20" s="229"/>
      <c r="C20" s="129"/>
      <c r="D20" s="135"/>
      <c r="E20" s="207"/>
      <c r="F20" s="141"/>
      <c r="G20" s="144"/>
      <c r="H20" s="147"/>
      <c r="I20" s="120"/>
      <c r="J20" s="138"/>
      <c r="K20" s="120"/>
      <c r="L20" s="120"/>
      <c r="M20" s="117"/>
      <c r="N20" s="8"/>
      <c r="O20" s="9"/>
      <c r="P20" s="9"/>
      <c r="Q20" s="90" t="str">
        <f t="shared" si="0"/>
        <v/>
      </c>
      <c r="R20" s="105"/>
      <c r="S20" s="90" t="str">
        <f t="shared" si="1"/>
        <v/>
      </c>
      <c r="T20" s="99"/>
      <c r="U20" s="90" t="str">
        <f t="shared" si="2"/>
        <v/>
      </c>
      <c r="V20" s="9"/>
      <c r="W20" s="99"/>
      <c r="X20" s="90" t="str">
        <f t="shared" si="3"/>
        <v/>
      </c>
      <c r="Y20" s="105"/>
      <c r="Z20" s="105"/>
      <c r="AA20" s="90" t="str">
        <f t="shared" si="4"/>
        <v/>
      </c>
      <c r="AB20" s="105"/>
      <c r="AC20" s="105"/>
      <c r="AD20" s="90" t="str">
        <f t="shared" si="5"/>
        <v/>
      </c>
      <c r="AE20" s="105"/>
      <c r="AF20" s="105"/>
      <c r="AG20" s="90" t="str">
        <f t="shared" si="6"/>
        <v/>
      </c>
      <c r="AH20" s="105"/>
      <c r="AI20" s="105"/>
      <c r="AJ20" s="90" t="str">
        <f t="shared" si="7"/>
        <v/>
      </c>
      <c r="AK20" s="6"/>
      <c r="AL20" s="17" t="str">
        <f t="shared" si="8"/>
        <v/>
      </c>
      <c r="AM20" s="18" t="str">
        <f t="shared" si="9"/>
        <v/>
      </c>
      <c r="AN20" s="120"/>
      <c r="AO20" s="117"/>
      <c r="AP20" s="162"/>
      <c r="AQ20" s="165"/>
      <c r="AR20" s="120"/>
      <c r="AS20" s="117"/>
      <c r="AT20" s="150"/>
      <c r="AU20" s="114"/>
      <c r="AV20" s="114"/>
      <c r="AW20" s="114"/>
      <c r="AX20" s="114"/>
      <c r="AY20" s="114"/>
      <c r="AZ20" s="120"/>
      <c r="BA20" s="117"/>
      <c r="BB20" s="191"/>
      <c r="BC20" s="27">
        <v>5</v>
      </c>
      <c r="BD20" s="20"/>
      <c r="BE20" s="23"/>
      <c r="BF20" s="23"/>
      <c r="BG20" s="23"/>
      <c r="BH20" s="24"/>
    </row>
    <row r="21" spans="1:60" s="1" customFormat="1" ht="409.5" x14ac:dyDescent="0.25">
      <c r="A21" s="183" t="s">
        <v>101</v>
      </c>
      <c r="B21" s="136" t="s">
        <v>46</v>
      </c>
      <c r="C21" s="127" t="s">
        <v>64</v>
      </c>
      <c r="D21" s="133" t="s">
        <v>354</v>
      </c>
      <c r="E21" s="197" t="s">
        <v>355</v>
      </c>
      <c r="F21" s="136" t="s">
        <v>356</v>
      </c>
      <c r="G21" s="198" t="s">
        <v>357</v>
      </c>
      <c r="H21" s="145" t="s">
        <v>19</v>
      </c>
      <c r="I21" s="118">
        <v>4</v>
      </c>
      <c r="J21" s="136" t="s">
        <v>17</v>
      </c>
      <c r="K21" s="118">
        <v>4</v>
      </c>
      <c r="L21" s="118" t="s">
        <v>40</v>
      </c>
      <c r="M21" s="115">
        <v>16</v>
      </c>
      <c r="N21" s="70" t="s">
        <v>358</v>
      </c>
      <c r="O21" s="55" t="s">
        <v>359</v>
      </c>
      <c r="P21" s="55" t="s">
        <v>99</v>
      </c>
      <c r="Q21" s="56">
        <v>15</v>
      </c>
      <c r="R21" s="231" t="s">
        <v>360</v>
      </c>
      <c r="S21" s="56">
        <v>0</v>
      </c>
      <c r="T21" s="232" t="s">
        <v>101</v>
      </c>
      <c r="U21" s="56">
        <v>15</v>
      </c>
      <c r="V21" s="55" t="s">
        <v>361</v>
      </c>
      <c r="W21" s="97" t="s">
        <v>104</v>
      </c>
      <c r="X21" s="88">
        <v>5</v>
      </c>
      <c r="Y21" s="103" t="s">
        <v>362</v>
      </c>
      <c r="Z21" s="103" t="s">
        <v>108</v>
      </c>
      <c r="AA21" s="56">
        <v>15</v>
      </c>
      <c r="AB21" s="103" t="s">
        <v>363</v>
      </c>
      <c r="AC21" s="103" t="s">
        <v>110</v>
      </c>
      <c r="AD21" s="56">
        <v>15</v>
      </c>
      <c r="AE21" s="103" t="s">
        <v>137</v>
      </c>
      <c r="AF21" s="103" t="s">
        <v>111</v>
      </c>
      <c r="AG21" s="56">
        <v>15</v>
      </c>
      <c r="AH21" s="103" t="s">
        <v>364</v>
      </c>
      <c r="AI21" s="103" t="s">
        <v>114</v>
      </c>
      <c r="AJ21" s="56">
        <v>10</v>
      </c>
      <c r="AK21" s="63" t="s">
        <v>365</v>
      </c>
      <c r="AL21" s="64">
        <v>78.260869565217391</v>
      </c>
      <c r="AM21" s="96" t="s">
        <v>212</v>
      </c>
      <c r="AN21" s="130">
        <v>78</v>
      </c>
      <c r="AO21" s="126">
        <v>96</v>
      </c>
      <c r="AP21" s="160" t="s">
        <v>140</v>
      </c>
      <c r="AQ21" s="233" t="s">
        <v>366</v>
      </c>
      <c r="AR21" s="130">
        <v>50</v>
      </c>
      <c r="AS21" s="126">
        <v>50</v>
      </c>
      <c r="AT21" s="148">
        <v>0</v>
      </c>
      <c r="AU21" s="118">
        <v>0</v>
      </c>
      <c r="AV21" s="118" t="s">
        <v>19</v>
      </c>
      <c r="AW21" s="118">
        <v>4</v>
      </c>
      <c r="AX21" s="118" t="s">
        <v>17</v>
      </c>
      <c r="AY21" s="118">
        <v>4</v>
      </c>
      <c r="AZ21" s="118">
        <v>16</v>
      </c>
      <c r="BA21" s="115" t="s">
        <v>40</v>
      </c>
      <c r="BB21" s="189" t="s">
        <v>367</v>
      </c>
      <c r="BC21" s="66">
        <v>1</v>
      </c>
      <c r="BD21" s="234" t="s">
        <v>368</v>
      </c>
      <c r="BE21" s="97" t="s">
        <v>369</v>
      </c>
      <c r="BF21" s="235">
        <v>43670</v>
      </c>
      <c r="BG21" s="236">
        <v>43769</v>
      </c>
      <c r="BH21" s="72" t="s">
        <v>370</v>
      </c>
    </row>
    <row r="22" spans="1:60" s="1" customFormat="1" ht="409.5" x14ac:dyDescent="0.25">
      <c r="A22" s="184"/>
      <c r="B22" s="137"/>
      <c r="C22" s="128"/>
      <c r="D22" s="134"/>
      <c r="E22" s="202"/>
      <c r="F22" s="137"/>
      <c r="G22" s="203"/>
      <c r="H22" s="146"/>
      <c r="I22" s="119"/>
      <c r="J22" s="137"/>
      <c r="K22" s="119"/>
      <c r="L22" s="119"/>
      <c r="M22" s="116"/>
      <c r="N22" s="7" t="s">
        <v>371</v>
      </c>
      <c r="O22" s="5" t="s">
        <v>372</v>
      </c>
      <c r="P22" s="5" t="s">
        <v>133</v>
      </c>
      <c r="Q22" s="89">
        <v>10</v>
      </c>
      <c r="R22" s="26" t="s">
        <v>100</v>
      </c>
      <c r="S22" s="89">
        <v>15</v>
      </c>
      <c r="T22" s="89" t="s">
        <v>101</v>
      </c>
      <c r="U22" s="89">
        <v>15</v>
      </c>
      <c r="V22" s="5" t="s">
        <v>373</v>
      </c>
      <c r="W22" s="98" t="s">
        <v>155</v>
      </c>
      <c r="X22" s="89">
        <v>15</v>
      </c>
      <c r="Y22" s="104" t="s">
        <v>374</v>
      </c>
      <c r="Z22" s="104" t="s">
        <v>108</v>
      </c>
      <c r="AA22" s="89">
        <v>15</v>
      </c>
      <c r="AB22" s="104" t="s">
        <v>375</v>
      </c>
      <c r="AC22" s="104" t="s">
        <v>110</v>
      </c>
      <c r="AD22" s="89">
        <v>15</v>
      </c>
      <c r="AE22" s="104" t="s">
        <v>137</v>
      </c>
      <c r="AF22" s="104" t="s">
        <v>111</v>
      </c>
      <c r="AG22" s="89">
        <v>15</v>
      </c>
      <c r="AH22" s="104" t="s">
        <v>376</v>
      </c>
      <c r="AI22" s="104" t="s">
        <v>114</v>
      </c>
      <c r="AJ22" s="89">
        <v>10</v>
      </c>
      <c r="AK22" s="28" t="s">
        <v>377</v>
      </c>
      <c r="AL22" s="16" t="s">
        <v>212</v>
      </c>
      <c r="AM22" s="39">
        <v>95.652173913043484</v>
      </c>
      <c r="AN22" s="119"/>
      <c r="AO22" s="116"/>
      <c r="AP22" s="161"/>
      <c r="AQ22" s="237"/>
      <c r="AR22" s="119"/>
      <c r="AS22" s="116"/>
      <c r="AT22" s="149"/>
      <c r="AU22" s="119"/>
      <c r="AV22" s="119"/>
      <c r="AW22" s="119"/>
      <c r="AX22" s="119"/>
      <c r="AY22" s="119"/>
      <c r="AZ22" s="119"/>
      <c r="BA22" s="116"/>
      <c r="BB22" s="190"/>
      <c r="BC22" s="26">
        <v>2</v>
      </c>
      <c r="BD22" s="238" t="s">
        <v>378</v>
      </c>
      <c r="BE22" s="98" t="s">
        <v>143</v>
      </c>
      <c r="BF22" s="239">
        <v>43678</v>
      </c>
      <c r="BG22" s="239">
        <v>43768</v>
      </c>
      <c r="BH22" s="22" t="s">
        <v>379</v>
      </c>
    </row>
    <row r="23" spans="1:60" s="1" customFormat="1" ht="22.9" customHeight="1" x14ac:dyDescent="0.25">
      <c r="A23" s="184"/>
      <c r="B23" s="137"/>
      <c r="C23" s="128"/>
      <c r="D23" s="134"/>
      <c r="E23" s="202"/>
      <c r="F23" s="137"/>
      <c r="G23" s="203"/>
      <c r="H23" s="146"/>
      <c r="I23" s="119"/>
      <c r="J23" s="137"/>
      <c r="K23" s="119"/>
      <c r="L23" s="119"/>
      <c r="M23" s="116"/>
      <c r="N23" s="7"/>
      <c r="O23" s="5"/>
      <c r="P23" s="5"/>
      <c r="Q23" s="89" t="s">
        <v>212</v>
      </c>
      <c r="R23" s="104"/>
      <c r="S23" s="89" t="s">
        <v>212</v>
      </c>
      <c r="T23" s="98"/>
      <c r="U23" s="89" t="s">
        <v>212</v>
      </c>
      <c r="V23" s="206"/>
      <c r="W23" s="98"/>
      <c r="X23" s="89" t="s">
        <v>212</v>
      </c>
      <c r="Y23" s="104"/>
      <c r="Z23" s="104"/>
      <c r="AA23" s="89" t="s">
        <v>212</v>
      </c>
      <c r="AB23" s="104"/>
      <c r="AC23" s="104"/>
      <c r="AD23" s="89" t="s">
        <v>212</v>
      </c>
      <c r="AE23" s="104"/>
      <c r="AF23" s="104"/>
      <c r="AG23" s="89" t="s">
        <v>212</v>
      </c>
      <c r="AH23" s="104"/>
      <c r="AI23" s="104"/>
      <c r="AJ23" s="89" t="s">
        <v>212</v>
      </c>
      <c r="AK23" s="28"/>
      <c r="AL23" s="16" t="s">
        <v>212</v>
      </c>
      <c r="AM23" s="39" t="s">
        <v>212</v>
      </c>
      <c r="AN23" s="119"/>
      <c r="AO23" s="116"/>
      <c r="AP23" s="161"/>
      <c r="AQ23" s="237"/>
      <c r="AR23" s="119"/>
      <c r="AS23" s="116"/>
      <c r="AT23" s="149"/>
      <c r="AU23" s="119"/>
      <c r="AV23" s="119"/>
      <c r="AW23" s="119"/>
      <c r="AX23" s="119"/>
      <c r="AY23" s="119"/>
      <c r="AZ23" s="119"/>
      <c r="BA23" s="116"/>
      <c r="BB23" s="190"/>
      <c r="BC23" s="26">
        <v>3</v>
      </c>
      <c r="BD23" s="19"/>
      <c r="BE23" s="21"/>
      <c r="BF23" s="240"/>
      <c r="BG23" s="240"/>
      <c r="BH23" s="22"/>
    </row>
    <row r="24" spans="1:60" s="1" customFormat="1" ht="22.9" customHeight="1" x14ac:dyDescent="0.25">
      <c r="A24" s="184"/>
      <c r="B24" s="137"/>
      <c r="C24" s="128"/>
      <c r="D24" s="134"/>
      <c r="E24" s="202"/>
      <c r="F24" s="137"/>
      <c r="G24" s="203"/>
      <c r="H24" s="146"/>
      <c r="I24" s="119"/>
      <c r="J24" s="137"/>
      <c r="K24" s="119"/>
      <c r="L24" s="119"/>
      <c r="M24" s="116"/>
      <c r="N24" s="7"/>
      <c r="O24" s="5"/>
      <c r="P24" s="5"/>
      <c r="Q24" s="89" t="s">
        <v>212</v>
      </c>
      <c r="R24" s="104"/>
      <c r="S24" s="89" t="s">
        <v>212</v>
      </c>
      <c r="T24" s="98"/>
      <c r="U24" s="89" t="s">
        <v>212</v>
      </c>
      <c r="V24" s="206"/>
      <c r="W24" s="98"/>
      <c r="X24" s="89" t="s">
        <v>212</v>
      </c>
      <c r="Y24" s="104"/>
      <c r="Z24" s="104"/>
      <c r="AA24" s="89" t="s">
        <v>212</v>
      </c>
      <c r="AB24" s="104"/>
      <c r="AC24" s="104"/>
      <c r="AD24" s="89" t="s">
        <v>212</v>
      </c>
      <c r="AE24" s="104"/>
      <c r="AF24" s="104"/>
      <c r="AG24" s="89" t="s">
        <v>212</v>
      </c>
      <c r="AH24" s="104"/>
      <c r="AI24" s="104"/>
      <c r="AJ24" s="89" t="s">
        <v>212</v>
      </c>
      <c r="AK24" s="28"/>
      <c r="AL24" s="16" t="s">
        <v>212</v>
      </c>
      <c r="AM24" s="39" t="s">
        <v>212</v>
      </c>
      <c r="AN24" s="119"/>
      <c r="AO24" s="116"/>
      <c r="AP24" s="161"/>
      <c r="AQ24" s="237"/>
      <c r="AR24" s="119"/>
      <c r="AS24" s="116"/>
      <c r="AT24" s="149"/>
      <c r="AU24" s="119"/>
      <c r="AV24" s="119"/>
      <c r="AW24" s="119"/>
      <c r="AX24" s="119"/>
      <c r="AY24" s="119"/>
      <c r="AZ24" s="119"/>
      <c r="BA24" s="116"/>
      <c r="BB24" s="190"/>
      <c r="BC24" s="26">
        <v>4</v>
      </c>
      <c r="BD24" s="19"/>
      <c r="BE24" s="21"/>
      <c r="BF24" s="240"/>
      <c r="BG24" s="240"/>
      <c r="BH24" s="22"/>
    </row>
    <row r="25" spans="1:60" s="1" customFormat="1" ht="15.75" thickBot="1" x14ac:dyDescent="0.3">
      <c r="A25" s="185"/>
      <c r="B25" s="138"/>
      <c r="C25" s="129"/>
      <c r="D25" s="135"/>
      <c r="E25" s="207"/>
      <c r="F25" s="138"/>
      <c r="G25" s="208"/>
      <c r="H25" s="147"/>
      <c r="I25" s="120"/>
      <c r="J25" s="138"/>
      <c r="K25" s="120"/>
      <c r="L25" s="120"/>
      <c r="M25" s="117"/>
      <c r="N25" s="8"/>
      <c r="O25" s="9"/>
      <c r="P25" s="9"/>
      <c r="Q25" s="90" t="s">
        <v>212</v>
      </c>
      <c r="R25" s="105"/>
      <c r="S25" s="90" t="s">
        <v>212</v>
      </c>
      <c r="T25" s="99"/>
      <c r="U25" s="90" t="s">
        <v>212</v>
      </c>
      <c r="V25" s="209"/>
      <c r="W25" s="99"/>
      <c r="X25" s="90" t="s">
        <v>212</v>
      </c>
      <c r="Y25" s="105"/>
      <c r="Z25" s="105"/>
      <c r="AA25" s="90" t="s">
        <v>212</v>
      </c>
      <c r="AB25" s="105"/>
      <c r="AC25" s="105"/>
      <c r="AD25" s="90" t="s">
        <v>212</v>
      </c>
      <c r="AE25" s="105"/>
      <c r="AF25" s="105"/>
      <c r="AG25" s="90" t="s">
        <v>212</v>
      </c>
      <c r="AH25" s="105"/>
      <c r="AI25" s="105"/>
      <c r="AJ25" s="90" t="s">
        <v>212</v>
      </c>
      <c r="AK25" s="6"/>
      <c r="AL25" s="17" t="s">
        <v>212</v>
      </c>
      <c r="AM25" s="18" t="s">
        <v>212</v>
      </c>
      <c r="AN25" s="120"/>
      <c r="AO25" s="117"/>
      <c r="AP25" s="162"/>
      <c r="AQ25" s="241"/>
      <c r="AR25" s="120"/>
      <c r="AS25" s="117"/>
      <c r="AT25" s="150"/>
      <c r="AU25" s="120"/>
      <c r="AV25" s="120"/>
      <c r="AW25" s="120"/>
      <c r="AX25" s="120"/>
      <c r="AY25" s="120"/>
      <c r="AZ25" s="120"/>
      <c r="BA25" s="117"/>
      <c r="BB25" s="191"/>
      <c r="BC25" s="27">
        <v>5</v>
      </c>
      <c r="BD25" s="20"/>
      <c r="BE25" s="23"/>
      <c r="BF25" s="242"/>
      <c r="BG25" s="242"/>
      <c r="BH25" s="24"/>
    </row>
    <row r="26" spans="1:60" s="1" customFormat="1" ht="409.5" x14ac:dyDescent="0.25">
      <c r="A26" s="183" t="s">
        <v>141</v>
      </c>
      <c r="B26" s="136" t="s">
        <v>46</v>
      </c>
      <c r="C26" s="127" t="s">
        <v>64</v>
      </c>
      <c r="D26" s="133" t="s">
        <v>412</v>
      </c>
      <c r="E26" s="197" t="s">
        <v>413</v>
      </c>
      <c r="F26" s="139" t="s">
        <v>414</v>
      </c>
      <c r="G26" s="142" t="s">
        <v>415</v>
      </c>
      <c r="H26" s="145" t="s">
        <v>19</v>
      </c>
      <c r="I26" s="118">
        <v>4</v>
      </c>
      <c r="J26" s="136" t="s">
        <v>18</v>
      </c>
      <c r="K26" s="118">
        <v>3</v>
      </c>
      <c r="L26" s="118" t="s">
        <v>39</v>
      </c>
      <c r="M26" s="115">
        <v>12</v>
      </c>
      <c r="N26" s="70" t="s">
        <v>416</v>
      </c>
      <c r="O26" s="55" t="s">
        <v>417</v>
      </c>
      <c r="P26" s="55" t="s">
        <v>99</v>
      </c>
      <c r="Q26" s="88">
        <v>15</v>
      </c>
      <c r="R26" s="248" t="s">
        <v>100</v>
      </c>
      <c r="S26" s="88">
        <v>15</v>
      </c>
      <c r="T26" s="88" t="s">
        <v>101</v>
      </c>
      <c r="U26" s="88">
        <v>15</v>
      </c>
      <c r="V26" s="55" t="s">
        <v>418</v>
      </c>
      <c r="W26" s="60" t="s">
        <v>104</v>
      </c>
      <c r="X26" s="88">
        <v>5</v>
      </c>
      <c r="Y26" s="103" t="s">
        <v>419</v>
      </c>
      <c r="Z26" s="103" t="s">
        <v>108</v>
      </c>
      <c r="AA26" s="88">
        <v>15</v>
      </c>
      <c r="AB26" s="103" t="s">
        <v>420</v>
      </c>
      <c r="AC26" s="103" t="s">
        <v>110</v>
      </c>
      <c r="AD26" s="88">
        <v>15</v>
      </c>
      <c r="AE26" s="103" t="s">
        <v>137</v>
      </c>
      <c r="AF26" s="103" t="s">
        <v>111</v>
      </c>
      <c r="AG26" s="88">
        <v>15</v>
      </c>
      <c r="AH26" s="103" t="s">
        <v>364</v>
      </c>
      <c r="AI26" s="103" t="s">
        <v>114</v>
      </c>
      <c r="AJ26" s="88">
        <v>10</v>
      </c>
      <c r="AK26" s="63" t="s">
        <v>421</v>
      </c>
      <c r="AL26" s="64">
        <v>91.304347826086953</v>
      </c>
      <c r="AM26" s="96" t="s">
        <v>212</v>
      </c>
      <c r="AN26" s="130">
        <v>57</v>
      </c>
      <c r="AO26" s="126">
        <v>0</v>
      </c>
      <c r="AP26" s="160" t="s">
        <v>140</v>
      </c>
      <c r="AQ26" s="163" t="s">
        <v>422</v>
      </c>
      <c r="AR26" s="130">
        <v>50</v>
      </c>
      <c r="AS26" s="126">
        <v>50</v>
      </c>
      <c r="AT26" s="148">
        <v>0</v>
      </c>
      <c r="AU26" s="112">
        <v>0</v>
      </c>
      <c r="AV26" s="112" t="s">
        <v>19</v>
      </c>
      <c r="AW26" s="112">
        <v>4</v>
      </c>
      <c r="AX26" s="112" t="s">
        <v>18</v>
      </c>
      <c r="AY26" s="112">
        <v>3</v>
      </c>
      <c r="AZ26" s="118">
        <v>12</v>
      </c>
      <c r="BA26" s="115" t="s">
        <v>39</v>
      </c>
      <c r="BB26" s="189" t="s">
        <v>84</v>
      </c>
      <c r="BC26" s="66">
        <v>1</v>
      </c>
      <c r="BD26" s="213" t="s">
        <v>423</v>
      </c>
      <c r="BE26" s="97" t="s">
        <v>424</v>
      </c>
      <c r="BF26" s="235">
        <v>43732</v>
      </c>
      <c r="BG26" s="236">
        <v>43799</v>
      </c>
      <c r="BH26" s="72" t="s">
        <v>425</v>
      </c>
    </row>
    <row r="27" spans="1:60" s="1" customFormat="1" ht="409.5" x14ac:dyDescent="0.25">
      <c r="A27" s="184"/>
      <c r="B27" s="137"/>
      <c r="C27" s="128"/>
      <c r="D27" s="134"/>
      <c r="E27" s="202"/>
      <c r="F27" s="140"/>
      <c r="G27" s="143"/>
      <c r="H27" s="146"/>
      <c r="I27" s="119"/>
      <c r="J27" s="137"/>
      <c r="K27" s="119"/>
      <c r="L27" s="119"/>
      <c r="M27" s="116"/>
      <c r="N27" s="7" t="s">
        <v>426</v>
      </c>
      <c r="O27" s="5" t="s">
        <v>427</v>
      </c>
      <c r="P27" s="5" t="s">
        <v>99</v>
      </c>
      <c r="Q27" s="89">
        <v>15</v>
      </c>
      <c r="R27" s="26" t="s">
        <v>100</v>
      </c>
      <c r="S27" s="89">
        <v>15</v>
      </c>
      <c r="T27" s="89" t="s">
        <v>101</v>
      </c>
      <c r="U27" s="89">
        <v>15</v>
      </c>
      <c r="V27" s="247" t="s">
        <v>428</v>
      </c>
      <c r="W27" s="33" t="s">
        <v>104</v>
      </c>
      <c r="X27" s="89">
        <v>5</v>
      </c>
      <c r="Y27" s="104" t="s">
        <v>429</v>
      </c>
      <c r="Z27" s="104" t="s">
        <v>108</v>
      </c>
      <c r="AA27" s="89">
        <v>15</v>
      </c>
      <c r="AB27" s="104" t="s">
        <v>420</v>
      </c>
      <c r="AC27" s="104" t="s">
        <v>110</v>
      </c>
      <c r="AD27" s="89">
        <v>15</v>
      </c>
      <c r="AE27" s="104" t="s">
        <v>137</v>
      </c>
      <c r="AF27" s="104" t="s">
        <v>111</v>
      </c>
      <c r="AG27" s="89">
        <v>15</v>
      </c>
      <c r="AH27" s="104" t="s">
        <v>364</v>
      </c>
      <c r="AI27" s="104" t="s">
        <v>114</v>
      </c>
      <c r="AJ27" s="89">
        <v>10</v>
      </c>
      <c r="AK27" s="28" t="s">
        <v>430</v>
      </c>
      <c r="AL27" s="16">
        <v>91.304347826086953</v>
      </c>
      <c r="AM27" s="39" t="s">
        <v>212</v>
      </c>
      <c r="AN27" s="119"/>
      <c r="AO27" s="116"/>
      <c r="AP27" s="161"/>
      <c r="AQ27" s="164"/>
      <c r="AR27" s="119"/>
      <c r="AS27" s="116"/>
      <c r="AT27" s="149"/>
      <c r="AU27" s="113"/>
      <c r="AV27" s="113"/>
      <c r="AW27" s="113"/>
      <c r="AX27" s="113"/>
      <c r="AY27" s="113"/>
      <c r="AZ27" s="119"/>
      <c r="BA27" s="116"/>
      <c r="BB27" s="190"/>
      <c r="BC27" s="26">
        <v>2</v>
      </c>
      <c r="BD27" s="249" t="s">
        <v>431</v>
      </c>
      <c r="BE27" s="98" t="s">
        <v>432</v>
      </c>
      <c r="BF27" s="250">
        <v>43709</v>
      </c>
      <c r="BG27" s="250">
        <v>43799</v>
      </c>
      <c r="BH27" s="32" t="s">
        <v>433</v>
      </c>
    </row>
    <row r="28" spans="1:60" s="1" customFormat="1" ht="409.5" x14ac:dyDescent="0.25">
      <c r="A28" s="184"/>
      <c r="B28" s="137"/>
      <c r="C28" s="128"/>
      <c r="D28" s="134"/>
      <c r="E28" s="202"/>
      <c r="F28" s="140"/>
      <c r="G28" s="143"/>
      <c r="H28" s="146"/>
      <c r="I28" s="119"/>
      <c r="J28" s="137"/>
      <c r="K28" s="119"/>
      <c r="L28" s="119"/>
      <c r="M28" s="116"/>
      <c r="N28" s="7" t="s">
        <v>434</v>
      </c>
      <c r="O28" s="5" t="s">
        <v>435</v>
      </c>
      <c r="P28" s="5" t="s">
        <v>133</v>
      </c>
      <c r="Q28" s="89"/>
      <c r="R28" s="26" t="s">
        <v>100</v>
      </c>
      <c r="S28" s="89"/>
      <c r="T28" s="89" t="s">
        <v>101</v>
      </c>
      <c r="U28" s="89"/>
      <c r="V28" s="247" t="s">
        <v>436</v>
      </c>
      <c r="W28" s="33" t="s">
        <v>104</v>
      </c>
      <c r="X28" s="89"/>
      <c r="Y28" s="104" t="s">
        <v>429</v>
      </c>
      <c r="Z28" s="104" t="s">
        <v>108</v>
      </c>
      <c r="AA28" s="89"/>
      <c r="AB28" s="104" t="s">
        <v>437</v>
      </c>
      <c r="AC28" s="104" t="s">
        <v>110</v>
      </c>
      <c r="AD28" s="89"/>
      <c r="AE28" s="104" t="s">
        <v>137</v>
      </c>
      <c r="AF28" s="104" t="s">
        <v>111</v>
      </c>
      <c r="AG28" s="89"/>
      <c r="AH28" s="104" t="s">
        <v>364</v>
      </c>
      <c r="AI28" s="104" t="s">
        <v>114</v>
      </c>
      <c r="AJ28" s="89"/>
      <c r="AK28" s="28" t="s">
        <v>337</v>
      </c>
      <c r="AL28" s="16" t="s">
        <v>212</v>
      </c>
      <c r="AM28" s="39">
        <v>0</v>
      </c>
      <c r="AN28" s="119"/>
      <c r="AO28" s="116"/>
      <c r="AP28" s="161"/>
      <c r="AQ28" s="164"/>
      <c r="AR28" s="119"/>
      <c r="AS28" s="116"/>
      <c r="AT28" s="149"/>
      <c r="AU28" s="113"/>
      <c r="AV28" s="113"/>
      <c r="AW28" s="113"/>
      <c r="AX28" s="113"/>
      <c r="AY28" s="113"/>
      <c r="AZ28" s="119"/>
      <c r="BA28" s="116"/>
      <c r="BB28" s="190"/>
      <c r="BC28" s="26">
        <v>3</v>
      </c>
      <c r="BD28" s="251" t="s">
        <v>438</v>
      </c>
      <c r="BE28" s="21"/>
      <c r="BF28" s="240"/>
      <c r="BG28" s="240"/>
      <c r="BH28" s="22"/>
    </row>
    <row r="29" spans="1:60" s="1" customFormat="1" ht="409.5" x14ac:dyDescent="0.25">
      <c r="A29" s="184"/>
      <c r="B29" s="137"/>
      <c r="C29" s="128"/>
      <c r="D29" s="134"/>
      <c r="E29" s="202"/>
      <c r="F29" s="140"/>
      <c r="G29" s="143"/>
      <c r="H29" s="146"/>
      <c r="I29" s="119"/>
      <c r="J29" s="137"/>
      <c r="K29" s="119"/>
      <c r="L29" s="119"/>
      <c r="M29" s="116"/>
      <c r="N29" s="7" t="s">
        <v>439</v>
      </c>
      <c r="O29" s="5" t="s">
        <v>440</v>
      </c>
      <c r="P29" s="5" t="s">
        <v>133</v>
      </c>
      <c r="Q29" s="89">
        <v>10</v>
      </c>
      <c r="R29" s="26" t="s">
        <v>100</v>
      </c>
      <c r="S29" s="89">
        <v>15</v>
      </c>
      <c r="T29" s="89" t="s">
        <v>101</v>
      </c>
      <c r="U29" s="89">
        <v>15</v>
      </c>
      <c r="V29" s="5" t="s">
        <v>441</v>
      </c>
      <c r="W29" s="33" t="s">
        <v>104</v>
      </c>
      <c r="X29" s="89">
        <v>5</v>
      </c>
      <c r="Y29" s="104" t="s">
        <v>429</v>
      </c>
      <c r="Z29" s="104" t="s">
        <v>442</v>
      </c>
      <c r="AA29" s="89">
        <v>0</v>
      </c>
      <c r="AB29" s="104" t="s">
        <v>443</v>
      </c>
      <c r="AC29" s="252" t="s">
        <v>444</v>
      </c>
      <c r="AD29" s="89">
        <v>0</v>
      </c>
      <c r="AE29" s="104" t="s">
        <v>137</v>
      </c>
      <c r="AF29" s="104" t="s">
        <v>111</v>
      </c>
      <c r="AG29" s="89">
        <v>15</v>
      </c>
      <c r="AH29" s="104" t="s">
        <v>364</v>
      </c>
      <c r="AI29" s="104" t="s">
        <v>114</v>
      </c>
      <c r="AJ29" s="89">
        <v>10</v>
      </c>
      <c r="AK29" s="28" t="s">
        <v>445</v>
      </c>
      <c r="AL29" s="16" t="s">
        <v>212</v>
      </c>
      <c r="AM29" s="39">
        <v>60.869565217391312</v>
      </c>
      <c r="AN29" s="119"/>
      <c r="AO29" s="116"/>
      <c r="AP29" s="161"/>
      <c r="AQ29" s="164"/>
      <c r="AR29" s="119"/>
      <c r="AS29" s="116"/>
      <c r="AT29" s="149"/>
      <c r="AU29" s="113"/>
      <c r="AV29" s="113"/>
      <c r="AW29" s="113"/>
      <c r="AX29" s="113"/>
      <c r="AY29" s="113"/>
      <c r="AZ29" s="119"/>
      <c r="BA29" s="116"/>
      <c r="BB29" s="190"/>
      <c r="BC29" s="26">
        <v>4</v>
      </c>
      <c r="BD29" s="19" t="s">
        <v>446</v>
      </c>
      <c r="BE29" s="21"/>
      <c r="BF29" s="240"/>
      <c r="BG29" s="240"/>
      <c r="BH29" s="22"/>
    </row>
    <row r="30" spans="1:60" s="1" customFormat="1" ht="318.75" x14ac:dyDescent="0.25">
      <c r="A30" s="184"/>
      <c r="B30" s="137"/>
      <c r="C30" s="128"/>
      <c r="D30" s="134"/>
      <c r="E30" s="202"/>
      <c r="F30" s="140"/>
      <c r="G30" s="143"/>
      <c r="H30" s="146"/>
      <c r="I30" s="119"/>
      <c r="J30" s="137"/>
      <c r="K30" s="119"/>
      <c r="L30" s="119"/>
      <c r="M30" s="116"/>
      <c r="N30" s="7" t="s">
        <v>447</v>
      </c>
      <c r="O30" s="5" t="s">
        <v>448</v>
      </c>
      <c r="P30" s="5" t="s">
        <v>133</v>
      </c>
      <c r="Q30" s="89">
        <v>10</v>
      </c>
      <c r="R30" s="26" t="s">
        <v>100</v>
      </c>
      <c r="S30" s="89">
        <v>15</v>
      </c>
      <c r="T30" s="89" t="s">
        <v>101</v>
      </c>
      <c r="U30" s="89">
        <v>15</v>
      </c>
      <c r="V30" s="5" t="s">
        <v>449</v>
      </c>
      <c r="W30" s="33" t="s">
        <v>104</v>
      </c>
      <c r="X30" s="89">
        <v>5</v>
      </c>
      <c r="Y30" s="104" t="s">
        <v>429</v>
      </c>
      <c r="Z30" s="104" t="s">
        <v>108</v>
      </c>
      <c r="AA30" s="89">
        <v>15</v>
      </c>
      <c r="AB30" s="104" t="s">
        <v>450</v>
      </c>
      <c r="AC30" s="104" t="s">
        <v>110</v>
      </c>
      <c r="AD30" s="89">
        <v>15</v>
      </c>
      <c r="AE30" s="104" t="s">
        <v>137</v>
      </c>
      <c r="AF30" s="104" t="s">
        <v>111</v>
      </c>
      <c r="AG30" s="89">
        <v>15</v>
      </c>
      <c r="AH30" s="104" t="s">
        <v>364</v>
      </c>
      <c r="AI30" s="104" t="s">
        <v>114</v>
      </c>
      <c r="AJ30" s="89">
        <v>10</v>
      </c>
      <c r="AK30" s="28" t="s">
        <v>451</v>
      </c>
      <c r="AL30" s="16" t="s">
        <v>212</v>
      </c>
      <c r="AM30" s="39">
        <v>86.956521739130437</v>
      </c>
      <c r="AN30" s="119"/>
      <c r="AO30" s="116"/>
      <c r="AP30" s="161"/>
      <c r="AQ30" s="164"/>
      <c r="AR30" s="119"/>
      <c r="AS30" s="116"/>
      <c r="AT30" s="149"/>
      <c r="AU30" s="113"/>
      <c r="AV30" s="113"/>
      <c r="AW30" s="113"/>
      <c r="AX30" s="113"/>
      <c r="AY30" s="113"/>
      <c r="AZ30" s="119"/>
      <c r="BA30" s="116"/>
      <c r="BB30" s="190"/>
      <c r="BC30" s="26">
        <v>5</v>
      </c>
      <c r="BD30" s="19"/>
      <c r="BE30" s="21"/>
      <c r="BF30" s="240"/>
      <c r="BG30" s="240"/>
      <c r="BH30" s="22"/>
    </row>
    <row r="31" spans="1:60" s="1" customFormat="1" ht="255.75" thickBot="1" x14ac:dyDescent="0.3">
      <c r="A31" s="185"/>
      <c r="B31" s="138"/>
      <c r="C31" s="129"/>
      <c r="D31" s="135"/>
      <c r="E31" s="207"/>
      <c r="F31" s="141"/>
      <c r="G31" s="144"/>
      <c r="H31" s="147"/>
      <c r="I31" s="120"/>
      <c r="J31" s="138"/>
      <c r="K31" s="120"/>
      <c r="L31" s="120"/>
      <c r="M31" s="117"/>
      <c r="N31" s="8" t="s">
        <v>452</v>
      </c>
      <c r="O31" s="9" t="s">
        <v>453</v>
      </c>
      <c r="P31" s="9" t="s">
        <v>99</v>
      </c>
      <c r="Q31" s="90">
        <v>15</v>
      </c>
      <c r="R31" s="253" t="s">
        <v>360</v>
      </c>
      <c r="S31" s="90">
        <v>0</v>
      </c>
      <c r="T31" s="254" t="s">
        <v>141</v>
      </c>
      <c r="U31" s="90">
        <v>0</v>
      </c>
      <c r="V31" s="255" t="s">
        <v>454</v>
      </c>
      <c r="W31" s="217" t="s">
        <v>105</v>
      </c>
      <c r="X31" s="90">
        <v>0</v>
      </c>
      <c r="Y31" s="105" t="s">
        <v>455</v>
      </c>
      <c r="Z31" s="105" t="s">
        <v>108</v>
      </c>
      <c r="AA31" s="90">
        <v>15</v>
      </c>
      <c r="AB31" s="105" t="s">
        <v>456</v>
      </c>
      <c r="AC31" s="105" t="s">
        <v>110</v>
      </c>
      <c r="AD31" s="90">
        <v>15</v>
      </c>
      <c r="AE31" s="105" t="s">
        <v>457</v>
      </c>
      <c r="AF31" s="105" t="s">
        <v>111</v>
      </c>
      <c r="AG31" s="90">
        <v>15</v>
      </c>
      <c r="AH31" s="105" t="s">
        <v>458</v>
      </c>
      <c r="AI31" s="256" t="s">
        <v>190</v>
      </c>
      <c r="AJ31" s="90">
        <v>5</v>
      </c>
      <c r="AK31" s="6" t="s">
        <v>459</v>
      </c>
      <c r="AL31" s="17">
        <v>56.521739130434781</v>
      </c>
      <c r="AM31" s="18" t="s">
        <v>212</v>
      </c>
      <c r="AN31" s="120"/>
      <c r="AO31" s="117"/>
      <c r="AP31" s="162"/>
      <c r="AQ31" s="165"/>
      <c r="AR31" s="120"/>
      <c r="AS31" s="117"/>
      <c r="AT31" s="150"/>
      <c r="AU31" s="114"/>
      <c r="AV31" s="114"/>
      <c r="AW31" s="114"/>
      <c r="AX31" s="114"/>
      <c r="AY31" s="114"/>
      <c r="AZ31" s="120"/>
      <c r="BA31" s="117"/>
      <c r="BB31" s="191"/>
      <c r="BC31" s="27">
        <v>6</v>
      </c>
      <c r="BD31" s="20"/>
      <c r="BE31" s="23"/>
      <c r="BF31" s="242"/>
      <c r="BG31" s="242"/>
      <c r="BH31" s="24"/>
    </row>
    <row r="32" spans="1:60" s="1" customFormat="1" ht="207" customHeight="1" thickBot="1" x14ac:dyDescent="0.3">
      <c r="A32" s="183" t="s">
        <v>141</v>
      </c>
      <c r="B32" s="136" t="s">
        <v>52</v>
      </c>
      <c r="C32" s="127" t="s">
        <v>64</v>
      </c>
      <c r="D32" s="133" t="s">
        <v>519</v>
      </c>
      <c r="E32" s="197" t="s">
        <v>520</v>
      </c>
      <c r="F32" s="139" t="s">
        <v>521</v>
      </c>
      <c r="G32" s="133" t="s">
        <v>522</v>
      </c>
      <c r="H32" s="145" t="s">
        <v>19</v>
      </c>
      <c r="I32" s="118">
        <f>IF(H32="","",VLOOKUP(H32,[6]Tablas!$A$2:$B$6,2,FALSE))</f>
        <v>4</v>
      </c>
      <c r="J32" s="136" t="s">
        <v>15</v>
      </c>
      <c r="K32" s="118">
        <f>IF(J32="","",VLOOKUP(J32,[6]Tablas!$E$2:$F$6,2,FALSE))</f>
        <v>5</v>
      </c>
      <c r="L32" s="118" t="str">
        <f>IFERROR(VLOOKUP(M32,[6]Tablas!$F$9:$G$22,2,FALSE),"")</f>
        <v>ALTA</v>
      </c>
      <c r="M32" s="115">
        <f>IFERROR(+I32*K32,"")</f>
        <v>20</v>
      </c>
      <c r="N32" s="55" t="s">
        <v>523</v>
      </c>
      <c r="O32" s="55" t="s">
        <v>524</v>
      </c>
      <c r="P32" s="55" t="s">
        <v>99</v>
      </c>
      <c r="Q32" s="88">
        <f t="shared" ref="Q32:Q36" si="16">IF(P32="Prevenir",15,IF(P32="Detectar",10,IF(P32="No es un control",0,"")))</f>
        <v>15</v>
      </c>
      <c r="R32" s="103" t="s">
        <v>100</v>
      </c>
      <c r="S32" s="88">
        <f t="shared" ref="S32:S36" si="17">IF(R32="Confiable",15,IF(R32="No confiable",0,""))</f>
        <v>15</v>
      </c>
      <c r="T32" s="97" t="s">
        <v>101</v>
      </c>
      <c r="U32" s="88">
        <f t="shared" ref="U32:U46" si="18">IF(T32="SI",15,IF(T32="NO",0,""))</f>
        <v>15</v>
      </c>
      <c r="V32" s="55" t="s">
        <v>525</v>
      </c>
      <c r="W32" s="97" t="s">
        <v>155</v>
      </c>
      <c r="X32" s="88">
        <f t="shared" ref="X32:X36" si="19">IF(W32="Completo",15,IF(W32="Incompleto",5,IF(W32="No lo está",0,"")))</f>
        <v>15</v>
      </c>
      <c r="Y32" s="103" t="s">
        <v>526</v>
      </c>
      <c r="Z32" s="103" t="s">
        <v>108</v>
      </c>
      <c r="AA32" s="88">
        <f t="shared" ref="AA32:AA36" si="20">IF(Z32="Asignado",15,IF(Z32="No asignado",0,""))</f>
        <v>15</v>
      </c>
      <c r="AB32" s="103" t="s">
        <v>527</v>
      </c>
      <c r="AC32" s="103" t="s">
        <v>110</v>
      </c>
      <c r="AD32" s="88">
        <f t="shared" ref="AD32:AD46" si="21">IF(AC32="Adecuado",15,IF(AC32="Inadecuado",0,""))</f>
        <v>15</v>
      </c>
      <c r="AE32" s="103" t="s">
        <v>137</v>
      </c>
      <c r="AF32" s="103" t="s">
        <v>111</v>
      </c>
      <c r="AG32" s="88">
        <f t="shared" ref="AG32:AG36" si="22">IF(AF32="Oportuna",15,IF(AF32="Inoportuna",0,""))</f>
        <v>15</v>
      </c>
      <c r="AH32" s="103" t="s">
        <v>112</v>
      </c>
      <c r="AI32" s="260" t="s">
        <v>190</v>
      </c>
      <c r="AJ32" s="88">
        <f t="shared" ref="AJ32:AJ36" si="23">IF(AI32="Completa",10,IF(AI32="Incompleta",5,IF(AI32="No existe",0,"")))</f>
        <v>5</v>
      </c>
      <c r="AK32" s="63" t="s">
        <v>528</v>
      </c>
      <c r="AL32" s="64">
        <f t="shared" ref="AL32:AL46" si="24">IFERROR(IF(P32="Prevenir",((Q32+S32+U32+X32+AA32+AD32+AG32+AJ32)/115)*100,""),"")</f>
        <v>95.652173913043484</v>
      </c>
      <c r="AM32" s="96" t="str">
        <f t="shared" ref="AM32:AM46" si="25">IFERROR(IF(P32="Detectar",((Q32+S32+U32+X32+AA32+AD32+AG32+AJ32)/115)*100,""),"")</f>
        <v/>
      </c>
      <c r="AN32" s="130">
        <f>ROUND(MIN(AL32:AL36),0)</f>
        <v>87</v>
      </c>
      <c r="AO32" s="126">
        <f>ROUND(MIN(AM32:AM36),0)</f>
        <v>0</v>
      </c>
      <c r="AP32" s="160" t="s">
        <v>117</v>
      </c>
      <c r="AQ32" s="163" t="s">
        <v>118</v>
      </c>
      <c r="AR32" s="130">
        <f t="shared" ref="AR32" si="26">IF(AP32="Faltan causas por gestionar",50,AN32)</f>
        <v>87</v>
      </c>
      <c r="AS32" s="126">
        <f t="shared" ref="AS32" si="27">IF(AP32="Faltan causas por gestionar",50,AO32)</f>
        <v>0</v>
      </c>
      <c r="AT32" s="148">
        <f t="shared" ref="AT32:AU32" si="28">IF(AR32&gt;=96,2,IF(AR32&gt;=86,1,0))</f>
        <v>1</v>
      </c>
      <c r="AU32" s="112">
        <f t="shared" si="28"/>
        <v>0</v>
      </c>
      <c r="AV32" s="112" t="str">
        <f>IF(AW32="","",VLOOKUP(AW32,[6]Tablas!$B$2:$C$6,2,FALSE))</f>
        <v>Posible</v>
      </c>
      <c r="AW32" s="112">
        <f>IFERROR(+I32-AT32,"")</f>
        <v>3</v>
      </c>
      <c r="AX32" s="112" t="str">
        <f>IF(AY32="","",VLOOKUP(AY32,[6]Tablas!$F$2:$G$6,2,FALSE))</f>
        <v>Catastrófico</v>
      </c>
      <c r="AY32" s="112">
        <f>IFERROR(IF(K32-AU32&lt;=0,1,K32-AU32),"")</f>
        <v>5</v>
      </c>
      <c r="AZ32" s="118">
        <f>IFERROR(+AY32*AW32,"")</f>
        <v>15</v>
      </c>
      <c r="BA32" s="115" t="str">
        <f>IFERROR(VLOOKUP(AZ32,[6]Tablas!$F$9:$G$22,2,FALSE),"")</f>
        <v>ALTA</v>
      </c>
      <c r="BB32" s="189" t="str">
        <f>IFERROR(VLOOKUP(BA32,[6]Tablas!$C$25:$D$27,2,FALSE),"")</f>
        <v>Requiere tratamiento inmediato con reponsabilidad del Nivel Directivo</v>
      </c>
      <c r="BC32" s="66">
        <v>1</v>
      </c>
      <c r="BD32" s="200" t="s">
        <v>529</v>
      </c>
      <c r="BE32" s="97" t="s">
        <v>506</v>
      </c>
      <c r="BF32" s="201">
        <v>43831</v>
      </c>
      <c r="BG32" s="201">
        <v>44012</v>
      </c>
      <c r="BH32" s="63" t="s">
        <v>507</v>
      </c>
    </row>
    <row r="33" spans="1:60" s="1" customFormat="1" ht="85.9" customHeight="1" thickBot="1" x14ac:dyDescent="0.3">
      <c r="A33" s="184"/>
      <c r="B33" s="137"/>
      <c r="C33" s="128"/>
      <c r="D33" s="134"/>
      <c r="E33" s="202"/>
      <c r="F33" s="140"/>
      <c r="G33" s="134"/>
      <c r="H33" s="146"/>
      <c r="I33" s="119"/>
      <c r="J33" s="137"/>
      <c r="K33" s="119"/>
      <c r="L33" s="119"/>
      <c r="M33" s="116"/>
      <c r="N33" s="5" t="s">
        <v>530</v>
      </c>
      <c r="O33" s="5" t="s">
        <v>531</v>
      </c>
      <c r="P33" s="5" t="s">
        <v>99</v>
      </c>
      <c r="Q33" s="89">
        <f t="shared" si="16"/>
        <v>15</v>
      </c>
      <c r="R33" s="104" t="s">
        <v>100</v>
      </c>
      <c r="S33" s="89">
        <f t="shared" si="17"/>
        <v>15</v>
      </c>
      <c r="T33" s="98" t="s">
        <v>101</v>
      </c>
      <c r="U33" s="89">
        <f t="shared" si="18"/>
        <v>15</v>
      </c>
      <c r="V33" s="5" t="s">
        <v>525</v>
      </c>
      <c r="W33" s="33" t="s">
        <v>105</v>
      </c>
      <c r="X33" s="89">
        <f t="shared" si="19"/>
        <v>0</v>
      </c>
      <c r="Y33" s="104" t="s">
        <v>532</v>
      </c>
      <c r="Z33" s="104" t="s">
        <v>108</v>
      </c>
      <c r="AA33" s="89">
        <f t="shared" si="20"/>
        <v>15</v>
      </c>
      <c r="AB33" s="104" t="s">
        <v>527</v>
      </c>
      <c r="AC33" s="104" t="s">
        <v>110</v>
      </c>
      <c r="AD33" s="89">
        <f t="shared" si="21"/>
        <v>15</v>
      </c>
      <c r="AE33" s="104" t="s">
        <v>137</v>
      </c>
      <c r="AF33" s="104" t="s">
        <v>111</v>
      </c>
      <c r="AG33" s="89">
        <f t="shared" si="22"/>
        <v>15</v>
      </c>
      <c r="AH33" s="104" t="s">
        <v>112</v>
      </c>
      <c r="AI33" s="104" t="s">
        <v>114</v>
      </c>
      <c r="AJ33" s="89">
        <f t="shared" si="23"/>
        <v>10</v>
      </c>
      <c r="AK33" s="28" t="s">
        <v>533</v>
      </c>
      <c r="AL33" s="16">
        <f t="shared" si="24"/>
        <v>86.956521739130437</v>
      </c>
      <c r="AM33" s="39" t="str">
        <f t="shared" si="25"/>
        <v/>
      </c>
      <c r="AN33" s="119"/>
      <c r="AO33" s="116"/>
      <c r="AP33" s="161"/>
      <c r="AQ33" s="164"/>
      <c r="AR33" s="119"/>
      <c r="AS33" s="116"/>
      <c r="AT33" s="149"/>
      <c r="AU33" s="113"/>
      <c r="AV33" s="113"/>
      <c r="AW33" s="113"/>
      <c r="AX33" s="113"/>
      <c r="AY33" s="113"/>
      <c r="AZ33" s="119"/>
      <c r="BA33" s="116"/>
      <c r="BB33" s="190"/>
      <c r="BC33" s="26">
        <v>2</v>
      </c>
      <c r="BD33" s="19" t="s">
        <v>534</v>
      </c>
      <c r="BE33" s="21" t="s">
        <v>527</v>
      </c>
      <c r="BF33" s="201">
        <v>43831</v>
      </c>
      <c r="BG33" s="201">
        <v>44012</v>
      </c>
      <c r="BH33" s="22" t="s">
        <v>535</v>
      </c>
    </row>
    <row r="34" spans="1:60" s="1" customFormat="1" ht="121.5" customHeight="1" thickBot="1" x14ac:dyDescent="0.3">
      <c r="A34" s="184"/>
      <c r="B34" s="137"/>
      <c r="C34" s="128"/>
      <c r="D34" s="134"/>
      <c r="E34" s="202"/>
      <c r="F34" s="140"/>
      <c r="G34" s="134"/>
      <c r="H34" s="146"/>
      <c r="I34" s="119"/>
      <c r="J34" s="137"/>
      <c r="K34" s="119"/>
      <c r="L34" s="119"/>
      <c r="M34" s="116"/>
      <c r="N34" s="5" t="s">
        <v>536</v>
      </c>
      <c r="O34" s="5" t="s">
        <v>537</v>
      </c>
      <c r="P34" s="5" t="s">
        <v>99</v>
      </c>
      <c r="Q34" s="89">
        <f t="shared" si="16"/>
        <v>15</v>
      </c>
      <c r="R34" s="104" t="s">
        <v>100</v>
      </c>
      <c r="S34" s="89">
        <f t="shared" si="17"/>
        <v>15</v>
      </c>
      <c r="T34" s="98" t="s">
        <v>101</v>
      </c>
      <c r="U34" s="89">
        <f t="shared" si="18"/>
        <v>15</v>
      </c>
      <c r="V34" s="5" t="s">
        <v>538</v>
      </c>
      <c r="W34" s="33" t="s">
        <v>105</v>
      </c>
      <c r="X34" s="89">
        <f t="shared" si="19"/>
        <v>0</v>
      </c>
      <c r="Y34" s="104" t="s">
        <v>532</v>
      </c>
      <c r="Z34" s="104" t="s">
        <v>108</v>
      </c>
      <c r="AA34" s="89">
        <f t="shared" si="20"/>
        <v>15</v>
      </c>
      <c r="AB34" s="104" t="s">
        <v>527</v>
      </c>
      <c r="AC34" s="104" t="s">
        <v>110</v>
      </c>
      <c r="AD34" s="89">
        <f t="shared" si="21"/>
        <v>15</v>
      </c>
      <c r="AE34" s="104" t="s">
        <v>137</v>
      </c>
      <c r="AF34" s="104" t="s">
        <v>111</v>
      </c>
      <c r="AG34" s="89">
        <f t="shared" si="22"/>
        <v>15</v>
      </c>
      <c r="AH34" s="104" t="s">
        <v>138</v>
      </c>
      <c r="AI34" s="104" t="s">
        <v>114</v>
      </c>
      <c r="AJ34" s="89">
        <f t="shared" si="23"/>
        <v>10</v>
      </c>
      <c r="AK34" s="28" t="s">
        <v>539</v>
      </c>
      <c r="AL34" s="16">
        <f t="shared" si="24"/>
        <v>86.956521739130437</v>
      </c>
      <c r="AM34" s="39" t="str">
        <f t="shared" si="25"/>
        <v/>
      </c>
      <c r="AN34" s="119"/>
      <c r="AO34" s="116"/>
      <c r="AP34" s="161"/>
      <c r="AQ34" s="164"/>
      <c r="AR34" s="119"/>
      <c r="AS34" s="116"/>
      <c r="AT34" s="149"/>
      <c r="AU34" s="113"/>
      <c r="AV34" s="113"/>
      <c r="AW34" s="113"/>
      <c r="AX34" s="113"/>
      <c r="AY34" s="113"/>
      <c r="AZ34" s="119"/>
      <c r="BA34" s="116"/>
      <c r="BB34" s="190"/>
      <c r="BC34" s="26">
        <v>3</v>
      </c>
      <c r="BD34" s="261" t="s">
        <v>540</v>
      </c>
      <c r="BE34" s="21"/>
      <c r="BF34" s="201">
        <v>43831</v>
      </c>
      <c r="BG34" s="201">
        <v>44012</v>
      </c>
      <c r="BH34" s="22"/>
    </row>
    <row r="35" spans="1:60" s="1" customFormat="1" ht="96" customHeight="1" x14ac:dyDescent="0.25">
      <c r="A35" s="184"/>
      <c r="B35" s="137"/>
      <c r="C35" s="128"/>
      <c r="D35" s="134"/>
      <c r="E35" s="202"/>
      <c r="F35" s="140"/>
      <c r="G35" s="134"/>
      <c r="H35" s="146"/>
      <c r="I35" s="119"/>
      <c r="J35" s="137"/>
      <c r="K35" s="119"/>
      <c r="L35" s="119"/>
      <c r="M35" s="116"/>
      <c r="N35" s="5"/>
      <c r="O35" s="5"/>
      <c r="P35" s="5"/>
      <c r="Q35" s="89"/>
      <c r="R35" s="104"/>
      <c r="S35" s="89"/>
      <c r="T35" s="98"/>
      <c r="U35" s="89"/>
      <c r="V35" s="5"/>
      <c r="W35" s="98"/>
      <c r="X35" s="89"/>
      <c r="Y35" s="104"/>
      <c r="Z35" s="104"/>
      <c r="AA35" s="89"/>
      <c r="AB35" s="104"/>
      <c r="AC35" s="104"/>
      <c r="AD35" s="89" t="str">
        <f t="shared" si="21"/>
        <v/>
      </c>
      <c r="AE35" s="104"/>
      <c r="AF35" s="104"/>
      <c r="AG35" s="89" t="str">
        <f t="shared" si="22"/>
        <v/>
      </c>
      <c r="AH35" s="104"/>
      <c r="AI35" s="104"/>
      <c r="AJ35" s="89" t="str">
        <f t="shared" si="23"/>
        <v/>
      </c>
      <c r="AK35" s="28"/>
      <c r="AL35" s="16" t="str">
        <f t="shared" si="24"/>
        <v/>
      </c>
      <c r="AM35" s="39" t="str">
        <f t="shared" si="25"/>
        <v/>
      </c>
      <c r="AN35" s="119"/>
      <c r="AO35" s="116"/>
      <c r="AP35" s="161"/>
      <c r="AQ35" s="164"/>
      <c r="AR35" s="119"/>
      <c r="AS35" s="116"/>
      <c r="AT35" s="149"/>
      <c r="AU35" s="113"/>
      <c r="AV35" s="113"/>
      <c r="AW35" s="113"/>
      <c r="AX35" s="113"/>
      <c r="AY35" s="113"/>
      <c r="AZ35" s="119"/>
      <c r="BA35" s="116"/>
      <c r="BB35" s="190"/>
      <c r="BC35" s="26">
        <v>4</v>
      </c>
      <c r="BD35" s="19" t="s">
        <v>541</v>
      </c>
      <c r="BE35" s="21"/>
      <c r="BF35" s="201">
        <v>43831</v>
      </c>
      <c r="BG35" s="201">
        <v>44012</v>
      </c>
      <c r="BH35" s="22"/>
    </row>
    <row r="36" spans="1:60" s="1" customFormat="1" ht="40.15" customHeight="1" thickBot="1" x14ac:dyDescent="0.3">
      <c r="A36" s="185"/>
      <c r="B36" s="138"/>
      <c r="C36" s="129"/>
      <c r="D36" s="135"/>
      <c r="E36" s="207"/>
      <c r="F36" s="141"/>
      <c r="G36" s="135"/>
      <c r="H36" s="147"/>
      <c r="I36" s="120"/>
      <c r="J36" s="138"/>
      <c r="K36" s="120"/>
      <c r="L36" s="120"/>
      <c r="M36" s="117"/>
      <c r="N36" s="9"/>
      <c r="O36" s="9"/>
      <c r="P36" s="9"/>
      <c r="Q36" s="90" t="str">
        <f t="shared" si="16"/>
        <v/>
      </c>
      <c r="R36" s="105"/>
      <c r="S36" s="90" t="str">
        <f t="shared" si="17"/>
        <v/>
      </c>
      <c r="T36" s="99"/>
      <c r="U36" s="90" t="str">
        <f t="shared" si="18"/>
        <v/>
      </c>
      <c r="V36" s="9"/>
      <c r="W36" s="99"/>
      <c r="X36" s="90" t="str">
        <f t="shared" si="19"/>
        <v/>
      </c>
      <c r="Y36" s="105"/>
      <c r="Z36" s="105"/>
      <c r="AA36" s="90" t="str">
        <f t="shared" si="20"/>
        <v/>
      </c>
      <c r="AB36" s="105"/>
      <c r="AC36" s="105"/>
      <c r="AD36" s="90" t="str">
        <f t="shared" si="21"/>
        <v/>
      </c>
      <c r="AE36" s="105"/>
      <c r="AF36" s="105"/>
      <c r="AG36" s="90" t="str">
        <f t="shared" si="22"/>
        <v/>
      </c>
      <c r="AH36" s="105"/>
      <c r="AI36" s="105"/>
      <c r="AJ36" s="90" t="str">
        <f t="shared" si="23"/>
        <v/>
      </c>
      <c r="AK36" s="6"/>
      <c r="AL36" s="17" t="str">
        <f t="shared" si="24"/>
        <v/>
      </c>
      <c r="AM36" s="18" t="str">
        <f t="shared" si="25"/>
        <v/>
      </c>
      <c r="AN36" s="120"/>
      <c r="AO36" s="117"/>
      <c r="AP36" s="162"/>
      <c r="AQ36" s="165"/>
      <c r="AR36" s="120"/>
      <c r="AS36" s="117"/>
      <c r="AT36" s="150"/>
      <c r="AU36" s="114"/>
      <c r="AV36" s="114"/>
      <c r="AW36" s="114"/>
      <c r="AX36" s="114"/>
      <c r="AY36" s="114"/>
      <c r="AZ36" s="120"/>
      <c r="BA36" s="117"/>
      <c r="BB36" s="191"/>
      <c r="BC36" s="27">
        <v>5</v>
      </c>
      <c r="BD36" s="20"/>
      <c r="BE36" s="23"/>
      <c r="BF36" s="23"/>
      <c r="BG36" s="23"/>
      <c r="BH36" s="24"/>
    </row>
    <row r="37" spans="1:60" s="1" customFormat="1" ht="360" x14ac:dyDescent="0.25">
      <c r="A37" s="183" t="s">
        <v>141</v>
      </c>
      <c r="B37" s="136" t="s">
        <v>699</v>
      </c>
      <c r="C37" s="127" t="s">
        <v>64</v>
      </c>
      <c r="D37" s="133" t="s">
        <v>700</v>
      </c>
      <c r="E37" s="197" t="s">
        <v>701</v>
      </c>
      <c r="F37" s="136" t="s">
        <v>702</v>
      </c>
      <c r="G37" s="307" t="s">
        <v>703</v>
      </c>
      <c r="H37" s="145" t="s">
        <v>14</v>
      </c>
      <c r="I37" s="118">
        <f>IF(H37="","",VLOOKUP(H37,[9]Tablas!$A$2:$B$6,2,FALSE))</f>
        <v>3</v>
      </c>
      <c r="J37" s="136" t="s">
        <v>15</v>
      </c>
      <c r="K37" s="118">
        <f>IF(J37="","",VLOOKUP(J37,[9]Tablas!$E$2:$F$6,2,FALSE))</f>
        <v>5</v>
      </c>
      <c r="L37" s="115" t="str">
        <f>IFERROR(VLOOKUP(M37,[9]Tablas!$F$9:$G$22,2,FALSE),"")</f>
        <v>ALTA</v>
      </c>
      <c r="M37" s="174">
        <f>IFERROR(+I37*K37,"")</f>
        <v>15</v>
      </c>
      <c r="N37" s="55" t="s">
        <v>704</v>
      </c>
      <c r="O37" s="55" t="s">
        <v>705</v>
      </c>
      <c r="P37" s="55" t="s">
        <v>99</v>
      </c>
      <c r="Q37" s="56">
        <f>IF(P37="Prevenir",15,IF(P37="Detectar",10,IF(P37="No es un control",0,"")))</f>
        <v>15</v>
      </c>
      <c r="R37" s="260" t="s">
        <v>360</v>
      </c>
      <c r="S37" s="56">
        <f>IF(R37="Confiable",15,IF(R37="No confiable",0,""))</f>
        <v>0</v>
      </c>
      <c r="T37" s="109" t="s">
        <v>101</v>
      </c>
      <c r="U37" s="56">
        <f t="shared" si="18"/>
        <v>15</v>
      </c>
      <c r="V37" s="55" t="s">
        <v>706</v>
      </c>
      <c r="W37" s="60" t="s">
        <v>105</v>
      </c>
      <c r="X37" s="88">
        <f>IF(W37="Completo",15,IF(W37="Incompleto",5,IF(W37="No lo está",0,"")))</f>
        <v>0</v>
      </c>
      <c r="Y37" s="103" t="s">
        <v>707</v>
      </c>
      <c r="Z37" s="103" t="s">
        <v>108</v>
      </c>
      <c r="AA37" s="56">
        <f>IF(Z37="Asignado",15,IF(Z37="No asignado",0,""))</f>
        <v>15</v>
      </c>
      <c r="AB37" s="103" t="s">
        <v>708</v>
      </c>
      <c r="AC37" s="103" t="s">
        <v>110</v>
      </c>
      <c r="AD37" s="56">
        <f t="shared" si="21"/>
        <v>15</v>
      </c>
      <c r="AE37" s="103" t="s">
        <v>137</v>
      </c>
      <c r="AF37" s="103" t="s">
        <v>111</v>
      </c>
      <c r="AG37" s="56">
        <f>IF(AF37="Oportuna",15,IF(AF37="Inoportuna",0,""))</f>
        <v>15</v>
      </c>
      <c r="AH37" s="103" t="s">
        <v>709</v>
      </c>
      <c r="AI37" s="260" t="s">
        <v>630</v>
      </c>
      <c r="AJ37" s="56">
        <f>IF(AI37="Completa",10,IF(AI37="Incompleta",5,IF(AI37="No existe",0,"")))</f>
        <v>0</v>
      </c>
      <c r="AK37" s="63" t="s">
        <v>710</v>
      </c>
      <c r="AL37" s="64">
        <f t="shared" si="24"/>
        <v>65.217391304347828</v>
      </c>
      <c r="AM37" s="96" t="str">
        <f t="shared" si="25"/>
        <v/>
      </c>
      <c r="AN37" s="130">
        <f>ROUND(MIN(AL37:AL41),0)</f>
        <v>65</v>
      </c>
      <c r="AO37" s="126">
        <f>ROUND(MIN(AM37:AM41),0)</f>
        <v>52</v>
      </c>
      <c r="AP37" s="160" t="s">
        <v>140</v>
      </c>
      <c r="AQ37" s="163" t="s">
        <v>711</v>
      </c>
      <c r="AR37" s="130">
        <f>IF(AP37="Faltan causas por gestionar",50,AN37)</f>
        <v>50</v>
      </c>
      <c r="AS37" s="126">
        <f>IF(AP37="Faltan causas por gestionar",50,AO37)</f>
        <v>50</v>
      </c>
      <c r="AT37" s="148">
        <f>IF(AR37&gt;=96,2,IF(AR37&gt;=86,1,0))</f>
        <v>0</v>
      </c>
      <c r="AU37" s="118">
        <f>IF(AS37&gt;=96,2,IF(AS37&gt;=86,1,0))</f>
        <v>0</v>
      </c>
      <c r="AV37" s="118" t="str">
        <f>IF(AW37="","",VLOOKUP(AW37,[9]Tablas!$B$2:$C$6,2,FALSE))</f>
        <v>Posible</v>
      </c>
      <c r="AW37" s="118">
        <f>IFERROR(+I37-AT37,"")</f>
        <v>3</v>
      </c>
      <c r="AX37" s="118" t="str">
        <f>IF(AY37="","",VLOOKUP(AY37,[9]Tablas!$F$2:$G$6,2,FALSE))</f>
        <v>Catastrófico</v>
      </c>
      <c r="AY37" s="118">
        <f>IFERROR(IF(K37-AU37&lt;=0,1,K37-AU37),"")</f>
        <v>5</v>
      </c>
      <c r="AZ37" s="118">
        <f>IFERROR(+AY37*AW37,"")</f>
        <v>15</v>
      </c>
      <c r="BA37" s="115" t="str">
        <f>IFERROR(VLOOKUP(AZ37,[9]Tablas!$F$9:$G$22,2,FALSE),"")</f>
        <v>ALTA</v>
      </c>
      <c r="BB37" s="189" t="str">
        <f>IFERROR(VLOOKUP(BA37,[9]Tablas!$C$25:$D$27,2,FALSE),"")</f>
        <v>Requiere tratamiento inmediato con reponsabilidad del Nivel Directivo</v>
      </c>
      <c r="BC37" s="66">
        <v>1</v>
      </c>
      <c r="BD37" s="243" t="s">
        <v>712</v>
      </c>
      <c r="BE37" s="244" t="s">
        <v>143</v>
      </c>
      <c r="BF37" s="308">
        <v>43678</v>
      </c>
      <c r="BG37" s="308">
        <v>43768</v>
      </c>
      <c r="BH37" s="69" t="s">
        <v>233</v>
      </c>
    </row>
    <row r="38" spans="1:60" s="1" customFormat="1" ht="210" x14ac:dyDescent="0.25">
      <c r="A38" s="184"/>
      <c r="B38" s="137"/>
      <c r="C38" s="128"/>
      <c r="D38" s="134"/>
      <c r="E38" s="202"/>
      <c r="F38" s="137"/>
      <c r="G38" s="309"/>
      <c r="H38" s="146"/>
      <c r="I38" s="119"/>
      <c r="J38" s="137"/>
      <c r="K38" s="119"/>
      <c r="L38" s="116"/>
      <c r="M38" s="175"/>
      <c r="N38" s="5" t="s">
        <v>713</v>
      </c>
      <c r="O38" s="5" t="s">
        <v>714</v>
      </c>
      <c r="P38" s="5" t="s">
        <v>133</v>
      </c>
      <c r="Q38" s="89">
        <f t="shared" ref="Q38:Q41" si="29">IF(P38="Prevenir",15,IF(P38="Detectar",10,IF(P38="No es un control",0,"")))</f>
        <v>10</v>
      </c>
      <c r="R38" s="104" t="s">
        <v>100</v>
      </c>
      <c r="S38" s="89">
        <f t="shared" ref="S38:S41" si="30">IF(R38="Confiable",15,IF(R38="No confiable",0,""))</f>
        <v>15</v>
      </c>
      <c r="T38" s="98" t="s">
        <v>101</v>
      </c>
      <c r="U38" s="89">
        <f t="shared" si="18"/>
        <v>15</v>
      </c>
      <c r="V38" s="5" t="s">
        <v>715</v>
      </c>
      <c r="W38" s="33" t="s">
        <v>105</v>
      </c>
      <c r="X38" s="89">
        <f>IF(W38="Completo",15,IF(W38="Incompleto",5,IF(W38="No lo está",0,"")))</f>
        <v>0</v>
      </c>
      <c r="Y38" s="104" t="s">
        <v>716</v>
      </c>
      <c r="Z38" s="104" t="s">
        <v>108</v>
      </c>
      <c r="AA38" s="89">
        <f t="shared" ref="AA38:AA41" si="31">IF(Z38="Asignado",15,IF(Z38="No asignado",0,""))</f>
        <v>15</v>
      </c>
      <c r="AB38" s="104" t="s">
        <v>708</v>
      </c>
      <c r="AC38" s="104" t="s">
        <v>110</v>
      </c>
      <c r="AD38" s="89">
        <f t="shared" si="21"/>
        <v>15</v>
      </c>
      <c r="AE38" s="104" t="s">
        <v>137</v>
      </c>
      <c r="AF38" s="104" t="s">
        <v>111</v>
      </c>
      <c r="AG38" s="89">
        <f t="shared" ref="AG38:AG41" si="32">IF(AF38="Oportuna",15,IF(AF38="Inoportuna",0,""))</f>
        <v>15</v>
      </c>
      <c r="AH38" s="104" t="s">
        <v>717</v>
      </c>
      <c r="AI38" s="252" t="s">
        <v>190</v>
      </c>
      <c r="AJ38" s="89">
        <f t="shared" ref="AJ38:AJ41" si="33">IF(AI38="Completa",10,IF(AI38="Incompleta",5,IF(AI38="No existe",0,"")))</f>
        <v>5</v>
      </c>
      <c r="AK38" s="28" t="s">
        <v>718</v>
      </c>
      <c r="AL38" s="16" t="str">
        <f t="shared" si="24"/>
        <v/>
      </c>
      <c r="AM38" s="39">
        <f t="shared" si="25"/>
        <v>78.260869565217391</v>
      </c>
      <c r="AN38" s="119"/>
      <c r="AO38" s="116"/>
      <c r="AP38" s="161"/>
      <c r="AQ38" s="164"/>
      <c r="AR38" s="119"/>
      <c r="AS38" s="116"/>
      <c r="AT38" s="149"/>
      <c r="AU38" s="119"/>
      <c r="AV38" s="119"/>
      <c r="AW38" s="119"/>
      <c r="AX38" s="119"/>
      <c r="AY38" s="119"/>
      <c r="AZ38" s="119"/>
      <c r="BA38" s="116"/>
      <c r="BB38" s="190"/>
      <c r="BC38" s="26">
        <v>2</v>
      </c>
      <c r="BD38" s="19" t="s">
        <v>719</v>
      </c>
      <c r="BE38" s="21" t="s">
        <v>143</v>
      </c>
      <c r="BF38" s="310">
        <v>43678</v>
      </c>
      <c r="BG38" s="310">
        <v>43768</v>
      </c>
      <c r="BH38" s="22" t="s">
        <v>720</v>
      </c>
    </row>
    <row r="39" spans="1:60" s="1" customFormat="1" ht="345" x14ac:dyDescent="0.25">
      <c r="A39" s="184"/>
      <c r="B39" s="137"/>
      <c r="C39" s="128"/>
      <c r="D39" s="134"/>
      <c r="E39" s="202"/>
      <c r="F39" s="137"/>
      <c r="G39" s="309"/>
      <c r="H39" s="146"/>
      <c r="I39" s="119"/>
      <c r="J39" s="137"/>
      <c r="K39" s="119"/>
      <c r="L39" s="116"/>
      <c r="M39" s="175"/>
      <c r="N39" s="7" t="s">
        <v>721</v>
      </c>
      <c r="O39" s="5" t="s">
        <v>722</v>
      </c>
      <c r="P39" s="5" t="s">
        <v>133</v>
      </c>
      <c r="Q39" s="89">
        <f t="shared" si="29"/>
        <v>10</v>
      </c>
      <c r="R39" s="252" t="s">
        <v>360</v>
      </c>
      <c r="S39" s="89">
        <f t="shared" si="30"/>
        <v>0</v>
      </c>
      <c r="T39" s="33" t="s">
        <v>141</v>
      </c>
      <c r="U39" s="89">
        <f t="shared" si="18"/>
        <v>0</v>
      </c>
      <c r="V39" s="5" t="s">
        <v>723</v>
      </c>
      <c r="W39" s="33" t="s">
        <v>105</v>
      </c>
      <c r="X39" s="89">
        <f t="shared" ref="X39:X41" si="34">IF(W39="Completo",15,IF(W39="Incompleto",5,IF(W39="No lo está",0,"")))</f>
        <v>0</v>
      </c>
      <c r="Y39" s="104" t="s">
        <v>724</v>
      </c>
      <c r="Z39" s="104" t="s">
        <v>108</v>
      </c>
      <c r="AA39" s="89">
        <f t="shared" si="31"/>
        <v>15</v>
      </c>
      <c r="AB39" s="104" t="s">
        <v>708</v>
      </c>
      <c r="AC39" s="104" t="s">
        <v>110</v>
      </c>
      <c r="AD39" s="89">
        <f t="shared" si="21"/>
        <v>15</v>
      </c>
      <c r="AE39" s="104" t="s">
        <v>137</v>
      </c>
      <c r="AF39" s="104" t="s">
        <v>111</v>
      </c>
      <c r="AG39" s="89">
        <f t="shared" si="32"/>
        <v>15</v>
      </c>
      <c r="AH39" s="104" t="s">
        <v>725</v>
      </c>
      <c r="AI39" s="252" t="s">
        <v>190</v>
      </c>
      <c r="AJ39" s="89">
        <f t="shared" si="33"/>
        <v>5</v>
      </c>
      <c r="AK39" s="28" t="s">
        <v>726</v>
      </c>
      <c r="AL39" s="16" t="str">
        <f t="shared" si="24"/>
        <v/>
      </c>
      <c r="AM39" s="39">
        <f t="shared" si="25"/>
        <v>52.173913043478258</v>
      </c>
      <c r="AN39" s="119"/>
      <c r="AO39" s="116"/>
      <c r="AP39" s="161"/>
      <c r="AQ39" s="164"/>
      <c r="AR39" s="119"/>
      <c r="AS39" s="116"/>
      <c r="AT39" s="149"/>
      <c r="AU39" s="119"/>
      <c r="AV39" s="119"/>
      <c r="AW39" s="119"/>
      <c r="AX39" s="119"/>
      <c r="AY39" s="119"/>
      <c r="AZ39" s="119"/>
      <c r="BA39" s="116"/>
      <c r="BB39" s="190"/>
      <c r="BC39" s="26">
        <v>3</v>
      </c>
      <c r="BD39" s="19" t="s">
        <v>727</v>
      </c>
      <c r="BE39" s="21" t="s">
        <v>143</v>
      </c>
      <c r="BF39" s="310">
        <v>43678</v>
      </c>
      <c r="BG39" s="310">
        <v>43768</v>
      </c>
      <c r="BH39" s="22" t="s">
        <v>728</v>
      </c>
    </row>
    <row r="40" spans="1:60" s="1" customFormat="1" ht="409.5" x14ac:dyDescent="0.25">
      <c r="A40" s="184"/>
      <c r="B40" s="137"/>
      <c r="C40" s="128"/>
      <c r="D40" s="134"/>
      <c r="E40" s="202"/>
      <c r="F40" s="137"/>
      <c r="G40" s="309"/>
      <c r="H40" s="146"/>
      <c r="I40" s="119"/>
      <c r="J40" s="137"/>
      <c r="K40" s="119"/>
      <c r="L40" s="116"/>
      <c r="M40" s="175"/>
      <c r="N40" s="7" t="s">
        <v>729</v>
      </c>
      <c r="O40" s="5" t="s">
        <v>730</v>
      </c>
      <c r="P40" s="5" t="s">
        <v>99</v>
      </c>
      <c r="Q40" s="89">
        <f t="shared" si="29"/>
        <v>15</v>
      </c>
      <c r="R40" s="104" t="s">
        <v>100</v>
      </c>
      <c r="S40" s="89">
        <f t="shared" si="30"/>
        <v>15</v>
      </c>
      <c r="T40" s="98" t="s">
        <v>101</v>
      </c>
      <c r="U40" s="89">
        <f t="shared" si="18"/>
        <v>15</v>
      </c>
      <c r="V40" s="5" t="s">
        <v>731</v>
      </c>
      <c r="W40" s="33" t="s">
        <v>104</v>
      </c>
      <c r="X40" s="89">
        <f t="shared" si="34"/>
        <v>5</v>
      </c>
      <c r="Y40" s="104" t="s">
        <v>732</v>
      </c>
      <c r="Z40" s="104" t="s">
        <v>108</v>
      </c>
      <c r="AA40" s="89">
        <f t="shared" si="31"/>
        <v>15</v>
      </c>
      <c r="AB40" s="104" t="s">
        <v>708</v>
      </c>
      <c r="AC40" s="104" t="s">
        <v>110</v>
      </c>
      <c r="AD40" s="89">
        <f t="shared" si="21"/>
        <v>15</v>
      </c>
      <c r="AE40" s="104" t="s">
        <v>137</v>
      </c>
      <c r="AF40" s="104" t="s">
        <v>111</v>
      </c>
      <c r="AG40" s="89">
        <f t="shared" si="32"/>
        <v>15</v>
      </c>
      <c r="AH40" s="104" t="s">
        <v>733</v>
      </c>
      <c r="AI40" s="104" t="s">
        <v>114</v>
      </c>
      <c r="AJ40" s="89">
        <f t="shared" si="33"/>
        <v>10</v>
      </c>
      <c r="AK40" s="28" t="s">
        <v>734</v>
      </c>
      <c r="AL40" s="16">
        <f t="shared" si="24"/>
        <v>91.304347826086953</v>
      </c>
      <c r="AM40" s="39" t="str">
        <f t="shared" si="25"/>
        <v/>
      </c>
      <c r="AN40" s="119"/>
      <c r="AO40" s="116"/>
      <c r="AP40" s="161"/>
      <c r="AQ40" s="164"/>
      <c r="AR40" s="119"/>
      <c r="AS40" s="116"/>
      <c r="AT40" s="149"/>
      <c r="AU40" s="119"/>
      <c r="AV40" s="119"/>
      <c r="AW40" s="119"/>
      <c r="AX40" s="119"/>
      <c r="AY40" s="119"/>
      <c r="AZ40" s="119"/>
      <c r="BA40" s="116"/>
      <c r="BB40" s="190"/>
      <c r="BC40" s="26">
        <v>4</v>
      </c>
      <c r="BD40" s="296" t="s">
        <v>735</v>
      </c>
      <c r="BE40" s="21" t="s">
        <v>143</v>
      </c>
      <c r="BF40" s="310">
        <v>43678</v>
      </c>
      <c r="BG40" s="310">
        <v>43799</v>
      </c>
      <c r="BH40" s="22" t="s">
        <v>736</v>
      </c>
    </row>
    <row r="41" spans="1:60" s="1" customFormat="1" ht="15.75" thickBot="1" x14ac:dyDescent="0.3">
      <c r="A41" s="185"/>
      <c r="B41" s="138"/>
      <c r="C41" s="129"/>
      <c r="D41" s="135"/>
      <c r="E41" s="207"/>
      <c r="F41" s="138"/>
      <c r="G41" s="311"/>
      <c r="H41" s="147"/>
      <c r="I41" s="120"/>
      <c r="J41" s="138"/>
      <c r="K41" s="120"/>
      <c r="L41" s="117"/>
      <c r="M41" s="176"/>
      <c r="N41" s="8"/>
      <c r="O41" s="9"/>
      <c r="P41" s="9"/>
      <c r="Q41" s="90" t="str">
        <f t="shared" si="29"/>
        <v/>
      </c>
      <c r="R41" s="105"/>
      <c r="S41" s="90" t="str">
        <f t="shared" si="30"/>
        <v/>
      </c>
      <c r="T41" s="99"/>
      <c r="U41" s="90" t="str">
        <f t="shared" si="18"/>
        <v/>
      </c>
      <c r="V41" s="9"/>
      <c r="W41" s="99"/>
      <c r="X41" s="90" t="str">
        <f t="shared" si="34"/>
        <v/>
      </c>
      <c r="Y41" s="105"/>
      <c r="Z41" s="105"/>
      <c r="AA41" s="90" t="str">
        <f t="shared" si="31"/>
        <v/>
      </c>
      <c r="AB41" s="105"/>
      <c r="AC41" s="105"/>
      <c r="AD41" s="90" t="str">
        <f t="shared" si="21"/>
        <v/>
      </c>
      <c r="AE41" s="105"/>
      <c r="AF41" s="105"/>
      <c r="AG41" s="90" t="str">
        <f t="shared" si="32"/>
        <v/>
      </c>
      <c r="AH41" s="105"/>
      <c r="AI41" s="105"/>
      <c r="AJ41" s="90" t="str">
        <f t="shared" si="33"/>
        <v/>
      </c>
      <c r="AK41" s="6"/>
      <c r="AL41" s="17" t="str">
        <f t="shared" si="24"/>
        <v/>
      </c>
      <c r="AM41" s="18" t="str">
        <f t="shared" si="25"/>
        <v/>
      </c>
      <c r="AN41" s="120"/>
      <c r="AO41" s="117"/>
      <c r="AP41" s="162"/>
      <c r="AQ41" s="165"/>
      <c r="AR41" s="120"/>
      <c r="AS41" s="117"/>
      <c r="AT41" s="150"/>
      <c r="AU41" s="120"/>
      <c r="AV41" s="120"/>
      <c r="AW41" s="120"/>
      <c r="AX41" s="120"/>
      <c r="AY41" s="120"/>
      <c r="AZ41" s="120"/>
      <c r="BA41" s="117"/>
      <c r="BB41" s="191"/>
      <c r="BC41" s="27">
        <v>5</v>
      </c>
      <c r="BD41" s="20"/>
      <c r="BE41" s="23"/>
      <c r="BF41" s="23"/>
      <c r="BG41" s="23"/>
      <c r="BH41" s="24"/>
    </row>
    <row r="42" spans="1:60" s="1" customFormat="1" ht="73.150000000000006" customHeight="1" x14ac:dyDescent="0.25">
      <c r="A42" s="183" t="s">
        <v>141</v>
      </c>
      <c r="B42" s="136" t="s">
        <v>47</v>
      </c>
      <c r="C42" s="127" t="s">
        <v>64</v>
      </c>
      <c r="D42" s="211" t="s">
        <v>758</v>
      </c>
      <c r="E42" s="197" t="s">
        <v>759</v>
      </c>
      <c r="F42" s="136" t="s">
        <v>760</v>
      </c>
      <c r="G42" s="212" t="s">
        <v>761</v>
      </c>
      <c r="H42" s="145" t="s">
        <v>21</v>
      </c>
      <c r="I42" s="118">
        <f>IF(H42="","",VLOOKUP(H42,[10]Tablas!$A$2:$B$6,2,FALSE))</f>
        <v>5</v>
      </c>
      <c r="J42" s="136" t="s">
        <v>27</v>
      </c>
      <c r="K42" s="118">
        <f>IF(J42="","",VLOOKUP(J42,[10]Tablas!$E$2:$F$6,2,FALSE))</f>
        <v>2</v>
      </c>
      <c r="L42" s="118" t="str">
        <f>IFERROR(VLOOKUP(M42,[10]Tablas!$F$9:$G$22,2,FALSE),"")</f>
        <v>MEDIA</v>
      </c>
      <c r="M42" s="115">
        <f>IFERROR(+I42*K42,"")</f>
        <v>10</v>
      </c>
      <c r="N42" s="317" t="s">
        <v>762</v>
      </c>
      <c r="O42" s="82" t="s">
        <v>763</v>
      </c>
      <c r="P42" s="55" t="s">
        <v>99</v>
      </c>
      <c r="Q42" s="56">
        <f>IF(P42="Prevenir",15,IF(P42="Detectar",10,IF(P42="No es un control",0,"")))</f>
        <v>15</v>
      </c>
      <c r="R42" s="106" t="s">
        <v>100</v>
      </c>
      <c r="S42" s="56">
        <f>IF(R42="Confiable",15,IF(R42="No confiable",0,""))</f>
        <v>15</v>
      </c>
      <c r="T42" s="109" t="s">
        <v>101</v>
      </c>
      <c r="U42" s="56">
        <f t="shared" si="18"/>
        <v>15</v>
      </c>
      <c r="V42" s="55" t="s">
        <v>764</v>
      </c>
      <c r="W42" s="60" t="s">
        <v>104</v>
      </c>
      <c r="X42" s="56">
        <f>IF(W42="Completo",15,IF(W42="Incompleto",5,IF(W42="No lo está",0,"")))</f>
        <v>5</v>
      </c>
      <c r="Y42" s="103" t="s">
        <v>765</v>
      </c>
      <c r="Z42" s="103" t="s">
        <v>108</v>
      </c>
      <c r="AA42" s="56">
        <f>IF(Z42="Asignado",15,IF(Z42="No asignado",0,""))</f>
        <v>15</v>
      </c>
      <c r="AB42" s="103" t="s">
        <v>766</v>
      </c>
      <c r="AC42" s="103" t="s">
        <v>110</v>
      </c>
      <c r="AD42" s="56">
        <f t="shared" si="21"/>
        <v>15</v>
      </c>
      <c r="AE42" s="103" t="s">
        <v>137</v>
      </c>
      <c r="AF42" s="103" t="s">
        <v>111</v>
      </c>
      <c r="AG42" s="56">
        <f>IF(AF42="Oportuna",15,IF(AF42="Inoportuna",0,""))</f>
        <v>15</v>
      </c>
      <c r="AH42" s="103" t="s">
        <v>686</v>
      </c>
      <c r="AI42" s="103" t="s">
        <v>114</v>
      </c>
      <c r="AJ42" s="56">
        <f>IF(AI42="Completa",10,IF(AI42="Incompleta",5,IF(AI42="No existe",0,"")))</f>
        <v>10</v>
      </c>
      <c r="AK42" s="63" t="s">
        <v>767</v>
      </c>
      <c r="AL42" s="64">
        <f t="shared" si="24"/>
        <v>91.304347826086953</v>
      </c>
      <c r="AM42" s="96" t="str">
        <f t="shared" si="25"/>
        <v/>
      </c>
      <c r="AN42" s="130">
        <f>ROUND(MIN(AL42:AL46),0)</f>
        <v>91</v>
      </c>
      <c r="AO42" s="126">
        <f>ROUND(MIN(AM42:AM46),0)</f>
        <v>96</v>
      </c>
      <c r="AP42" s="160" t="s">
        <v>117</v>
      </c>
      <c r="AQ42" s="163" t="s">
        <v>118</v>
      </c>
      <c r="AR42" s="130">
        <f>IF(AP42="Faltan causas por gestionar",50,AN42)</f>
        <v>91</v>
      </c>
      <c r="AS42" s="126">
        <f>IF(AP42="Faltan causas por gestionar",50,AO42)</f>
        <v>96</v>
      </c>
      <c r="AT42" s="148">
        <f>IF(AR42&gt;=96,2,IF(AR42&gt;=86,1,0))</f>
        <v>1</v>
      </c>
      <c r="AU42" s="118">
        <f>IF(AS42&gt;=96,2,IF(AS42&gt;=86,1,0))</f>
        <v>2</v>
      </c>
      <c r="AV42" s="118" t="str">
        <f>IF(AW42="","",VLOOKUP(AW42,[10]Tablas!$B$2:$C$6,2,FALSE))</f>
        <v>Probable</v>
      </c>
      <c r="AW42" s="118">
        <f>IFERROR(+I42-AT42,"")</f>
        <v>4</v>
      </c>
      <c r="AX42" s="118" t="str">
        <f>IF(AY42="","",VLOOKUP(AY42,[10]Tablas!$F$2:$G$6,2,FALSE))</f>
        <v>Insignificante</v>
      </c>
      <c r="AY42" s="118">
        <f>IFERROR(IF(K42-AU42&lt;=0,1,K42-AU42),"")</f>
        <v>1</v>
      </c>
      <c r="AZ42" s="118">
        <f>IFERROR(+AY42*AW42,"")</f>
        <v>4</v>
      </c>
      <c r="BA42" s="115" t="str">
        <f>IFERROR(VLOOKUP(AZ42,[10]Tablas!$F$9:$G$22,2,FALSE),"")</f>
        <v>MEDIA</v>
      </c>
      <c r="BB42" s="189" t="str">
        <f>IFERROR(VLOOKUP(BA42,[10]Tablas!$C$25:$D$27,2,FALSE),"")</f>
        <v>Requiere tratamiento</v>
      </c>
      <c r="BC42" s="66">
        <v>1</v>
      </c>
      <c r="BD42" s="288" t="s">
        <v>768</v>
      </c>
      <c r="BE42" s="289" t="s">
        <v>769</v>
      </c>
      <c r="BF42" s="290">
        <v>43770</v>
      </c>
      <c r="BG42" s="290">
        <v>43860</v>
      </c>
      <c r="BH42" s="291" t="s">
        <v>233</v>
      </c>
    </row>
    <row r="43" spans="1:60" s="1" customFormat="1" ht="105" customHeight="1" x14ac:dyDescent="0.25">
      <c r="A43" s="184"/>
      <c r="B43" s="137"/>
      <c r="C43" s="128"/>
      <c r="D43" s="292"/>
      <c r="E43" s="202"/>
      <c r="F43" s="137"/>
      <c r="G43" s="294"/>
      <c r="H43" s="146"/>
      <c r="I43" s="119"/>
      <c r="J43" s="137"/>
      <c r="K43" s="119"/>
      <c r="L43" s="119"/>
      <c r="M43" s="116"/>
      <c r="N43" s="295" t="s">
        <v>770</v>
      </c>
      <c r="O43" s="247" t="s">
        <v>771</v>
      </c>
      <c r="P43" s="5" t="s">
        <v>99</v>
      </c>
      <c r="Q43" s="89">
        <f t="shared" ref="Q43:Q46" si="35">IF(P43="Prevenir",15,IF(P43="Detectar",10,IF(P43="No es un control",0,"")))</f>
        <v>15</v>
      </c>
      <c r="R43" s="104" t="s">
        <v>100</v>
      </c>
      <c r="S43" s="89">
        <f t="shared" ref="S43:S46" si="36">IF(R43="Confiable",15,IF(R43="No confiable",0,""))</f>
        <v>15</v>
      </c>
      <c r="T43" s="98" t="s">
        <v>101</v>
      </c>
      <c r="U43" s="89">
        <f t="shared" si="18"/>
        <v>15</v>
      </c>
      <c r="V43" s="5" t="s">
        <v>772</v>
      </c>
      <c r="W43" s="98" t="s">
        <v>155</v>
      </c>
      <c r="X43" s="89">
        <f>IF(W43="Completo",15,IF(W43="Incompleto",5,IF(W43="No lo está",0,"")))</f>
        <v>15</v>
      </c>
      <c r="Y43" s="104" t="s">
        <v>773</v>
      </c>
      <c r="Z43" s="104" t="s">
        <v>108</v>
      </c>
      <c r="AA43" s="89">
        <f t="shared" ref="AA43:AA46" si="37">IF(Z43="Asignado",15,IF(Z43="No asignado",0,""))</f>
        <v>15</v>
      </c>
      <c r="AB43" s="104" t="s">
        <v>766</v>
      </c>
      <c r="AC43" s="104" t="s">
        <v>110</v>
      </c>
      <c r="AD43" s="89">
        <f t="shared" si="21"/>
        <v>15</v>
      </c>
      <c r="AE43" s="104" t="s">
        <v>137</v>
      </c>
      <c r="AF43" s="104" t="s">
        <v>111</v>
      </c>
      <c r="AG43" s="89">
        <f t="shared" ref="AG43:AG46" si="38">IF(AF43="Oportuna",15,IF(AF43="Inoportuna",0,""))</f>
        <v>15</v>
      </c>
      <c r="AH43" s="104" t="s">
        <v>389</v>
      </c>
      <c r="AI43" s="104" t="s">
        <v>114</v>
      </c>
      <c r="AJ43" s="89">
        <f t="shared" ref="AJ43:AJ46" si="39">IF(AI43="Completa",10,IF(AI43="Incompleta",5,IF(AI43="No existe",0,"")))</f>
        <v>10</v>
      </c>
      <c r="AK43" s="28" t="s">
        <v>774</v>
      </c>
      <c r="AL43" s="16">
        <f t="shared" si="24"/>
        <v>100</v>
      </c>
      <c r="AM43" s="39" t="str">
        <f t="shared" si="25"/>
        <v/>
      </c>
      <c r="AN43" s="119"/>
      <c r="AO43" s="116"/>
      <c r="AP43" s="161"/>
      <c r="AQ43" s="164"/>
      <c r="AR43" s="119"/>
      <c r="AS43" s="116"/>
      <c r="AT43" s="149"/>
      <c r="AU43" s="119"/>
      <c r="AV43" s="119"/>
      <c r="AW43" s="119"/>
      <c r="AX43" s="119"/>
      <c r="AY43" s="119"/>
      <c r="AZ43" s="119"/>
      <c r="BA43" s="116"/>
      <c r="BB43" s="190"/>
      <c r="BC43" s="26">
        <v>2</v>
      </c>
      <c r="BD43" s="296" t="s">
        <v>775</v>
      </c>
      <c r="BE43" s="297" t="s">
        <v>456</v>
      </c>
      <c r="BF43" s="318">
        <v>43831</v>
      </c>
      <c r="BG43" s="318">
        <v>43920</v>
      </c>
      <c r="BH43" s="299" t="s">
        <v>776</v>
      </c>
    </row>
    <row r="44" spans="1:60" s="1" customFormat="1" ht="293.25" x14ac:dyDescent="0.25">
      <c r="A44" s="184"/>
      <c r="B44" s="137"/>
      <c r="C44" s="128"/>
      <c r="D44" s="292"/>
      <c r="E44" s="202"/>
      <c r="F44" s="137"/>
      <c r="G44" s="294"/>
      <c r="H44" s="146"/>
      <c r="I44" s="119"/>
      <c r="J44" s="137"/>
      <c r="K44" s="119"/>
      <c r="L44" s="119"/>
      <c r="M44" s="116"/>
      <c r="N44" s="295" t="s">
        <v>777</v>
      </c>
      <c r="O44" s="5" t="s">
        <v>778</v>
      </c>
      <c r="P44" s="5" t="s">
        <v>99</v>
      </c>
      <c r="Q44" s="89">
        <f t="shared" si="35"/>
        <v>15</v>
      </c>
      <c r="R44" s="104" t="s">
        <v>100</v>
      </c>
      <c r="S44" s="89">
        <f t="shared" si="36"/>
        <v>15</v>
      </c>
      <c r="T44" s="98" t="s">
        <v>101</v>
      </c>
      <c r="U44" s="89">
        <f t="shared" si="18"/>
        <v>15</v>
      </c>
      <c r="V44" s="5" t="s">
        <v>779</v>
      </c>
      <c r="W44" s="33" t="s">
        <v>104</v>
      </c>
      <c r="X44" s="89">
        <f t="shared" ref="X44:X46" si="40">IF(W44="Completo",15,IF(W44="Incompleto",5,IF(W44="No lo está",0,"")))</f>
        <v>5</v>
      </c>
      <c r="Y44" s="104" t="s">
        <v>780</v>
      </c>
      <c r="Z44" s="104" t="s">
        <v>108</v>
      </c>
      <c r="AA44" s="89">
        <f t="shared" si="37"/>
        <v>15</v>
      </c>
      <c r="AB44" s="104" t="s">
        <v>766</v>
      </c>
      <c r="AC44" s="104" t="s">
        <v>110</v>
      </c>
      <c r="AD44" s="89">
        <f t="shared" si="21"/>
        <v>15</v>
      </c>
      <c r="AE44" s="104" t="s">
        <v>137</v>
      </c>
      <c r="AF44" s="104" t="s">
        <v>111</v>
      </c>
      <c r="AG44" s="89">
        <f t="shared" si="38"/>
        <v>15</v>
      </c>
      <c r="AH44" s="104" t="s">
        <v>781</v>
      </c>
      <c r="AI44" s="104" t="s">
        <v>114</v>
      </c>
      <c r="AJ44" s="89">
        <f t="shared" si="39"/>
        <v>10</v>
      </c>
      <c r="AK44" s="28" t="s">
        <v>782</v>
      </c>
      <c r="AL44" s="16">
        <f t="shared" si="24"/>
        <v>91.304347826086953</v>
      </c>
      <c r="AM44" s="39" t="str">
        <f t="shared" si="25"/>
        <v/>
      </c>
      <c r="AN44" s="119"/>
      <c r="AO44" s="116"/>
      <c r="AP44" s="161"/>
      <c r="AQ44" s="164"/>
      <c r="AR44" s="119"/>
      <c r="AS44" s="116"/>
      <c r="AT44" s="149"/>
      <c r="AU44" s="119"/>
      <c r="AV44" s="119"/>
      <c r="AW44" s="119"/>
      <c r="AX44" s="119"/>
      <c r="AY44" s="119"/>
      <c r="AZ44" s="119"/>
      <c r="BA44" s="116"/>
      <c r="BB44" s="190"/>
      <c r="BC44" s="26">
        <v>3</v>
      </c>
      <c r="BD44" s="296"/>
      <c r="BE44" s="297"/>
      <c r="BF44" s="298"/>
      <c r="BG44" s="298"/>
      <c r="BH44" s="299"/>
    </row>
    <row r="45" spans="1:60" s="1" customFormat="1" ht="115.15" customHeight="1" x14ac:dyDescent="0.25">
      <c r="A45" s="184"/>
      <c r="B45" s="137"/>
      <c r="C45" s="128"/>
      <c r="D45" s="292"/>
      <c r="E45" s="202"/>
      <c r="F45" s="137"/>
      <c r="G45" s="294"/>
      <c r="H45" s="146"/>
      <c r="I45" s="119"/>
      <c r="J45" s="137"/>
      <c r="K45" s="119"/>
      <c r="L45" s="119"/>
      <c r="M45" s="116"/>
      <c r="N45" s="295" t="s">
        <v>783</v>
      </c>
      <c r="O45" s="5" t="s">
        <v>784</v>
      </c>
      <c r="P45" s="5" t="s">
        <v>99</v>
      </c>
      <c r="Q45" s="89">
        <f t="shared" si="35"/>
        <v>15</v>
      </c>
      <c r="R45" s="104" t="s">
        <v>100</v>
      </c>
      <c r="S45" s="89">
        <f t="shared" si="36"/>
        <v>15</v>
      </c>
      <c r="T45" s="98" t="s">
        <v>101</v>
      </c>
      <c r="U45" s="89">
        <f t="shared" si="18"/>
        <v>15</v>
      </c>
      <c r="V45" s="5" t="s">
        <v>785</v>
      </c>
      <c r="W45" s="33" t="s">
        <v>104</v>
      </c>
      <c r="X45" s="89">
        <f t="shared" si="40"/>
        <v>5</v>
      </c>
      <c r="Y45" s="104" t="s">
        <v>786</v>
      </c>
      <c r="Z45" s="104" t="s">
        <v>108</v>
      </c>
      <c r="AA45" s="89">
        <f t="shared" si="37"/>
        <v>15</v>
      </c>
      <c r="AB45" s="104" t="s">
        <v>787</v>
      </c>
      <c r="AC45" s="104" t="s">
        <v>110</v>
      </c>
      <c r="AD45" s="89">
        <f t="shared" si="21"/>
        <v>15</v>
      </c>
      <c r="AE45" s="104" t="s">
        <v>137</v>
      </c>
      <c r="AF45" s="104" t="s">
        <v>111</v>
      </c>
      <c r="AG45" s="89">
        <f t="shared" si="38"/>
        <v>15</v>
      </c>
      <c r="AH45" s="104" t="s">
        <v>458</v>
      </c>
      <c r="AI45" s="104" t="s">
        <v>114</v>
      </c>
      <c r="AJ45" s="89">
        <f t="shared" si="39"/>
        <v>10</v>
      </c>
      <c r="AK45" s="28" t="s">
        <v>788</v>
      </c>
      <c r="AL45" s="16">
        <f t="shared" si="24"/>
        <v>91.304347826086953</v>
      </c>
      <c r="AM45" s="39" t="str">
        <f t="shared" si="25"/>
        <v/>
      </c>
      <c r="AN45" s="119"/>
      <c r="AO45" s="116"/>
      <c r="AP45" s="161"/>
      <c r="AQ45" s="164"/>
      <c r="AR45" s="119"/>
      <c r="AS45" s="116"/>
      <c r="AT45" s="149"/>
      <c r="AU45" s="119"/>
      <c r="AV45" s="119"/>
      <c r="AW45" s="119"/>
      <c r="AX45" s="119"/>
      <c r="AY45" s="119"/>
      <c r="AZ45" s="119"/>
      <c r="BA45" s="116"/>
      <c r="BB45" s="190"/>
      <c r="BC45" s="26">
        <v>4</v>
      </c>
      <c r="BD45" s="296"/>
      <c r="BE45" s="297"/>
      <c r="BF45" s="298"/>
      <c r="BG45" s="298"/>
      <c r="BH45" s="299"/>
    </row>
    <row r="46" spans="1:60" s="1" customFormat="1" ht="86.45" customHeight="1" thickBot="1" x14ac:dyDescent="0.3">
      <c r="A46" s="185"/>
      <c r="B46" s="138"/>
      <c r="C46" s="129"/>
      <c r="D46" s="215"/>
      <c r="E46" s="207"/>
      <c r="F46" s="138"/>
      <c r="G46" s="216"/>
      <c r="H46" s="147"/>
      <c r="I46" s="120"/>
      <c r="J46" s="138"/>
      <c r="K46" s="120"/>
      <c r="L46" s="120"/>
      <c r="M46" s="117"/>
      <c r="N46" s="319" t="s">
        <v>789</v>
      </c>
      <c r="O46" s="9" t="s">
        <v>790</v>
      </c>
      <c r="P46" s="9" t="s">
        <v>133</v>
      </c>
      <c r="Q46" s="90">
        <f t="shared" si="35"/>
        <v>10</v>
      </c>
      <c r="R46" s="105" t="s">
        <v>100</v>
      </c>
      <c r="S46" s="90">
        <f t="shared" si="36"/>
        <v>15</v>
      </c>
      <c r="T46" s="99" t="s">
        <v>101</v>
      </c>
      <c r="U46" s="90">
        <f t="shared" si="18"/>
        <v>15</v>
      </c>
      <c r="V46" s="9" t="s">
        <v>791</v>
      </c>
      <c r="W46" s="99" t="s">
        <v>155</v>
      </c>
      <c r="X46" s="90">
        <f t="shared" si="40"/>
        <v>15</v>
      </c>
      <c r="Y46" s="105" t="s">
        <v>792</v>
      </c>
      <c r="Z46" s="105" t="s">
        <v>108</v>
      </c>
      <c r="AA46" s="90">
        <f t="shared" si="37"/>
        <v>15</v>
      </c>
      <c r="AB46" s="105" t="s">
        <v>793</v>
      </c>
      <c r="AC46" s="105" t="s">
        <v>110</v>
      </c>
      <c r="AD46" s="90">
        <f t="shared" si="21"/>
        <v>15</v>
      </c>
      <c r="AE46" s="105" t="s">
        <v>137</v>
      </c>
      <c r="AF46" s="105" t="s">
        <v>111</v>
      </c>
      <c r="AG46" s="90">
        <f t="shared" si="38"/>
        <v>15</v>
      </c>
      <c r="AH46" s="105" t="s">
        <v>389</v>
      </c>
      <c r="AI46" s="105" t="s">
        <v>114</v>
      </c>
      <c r="AJ46" s="90">
        <f t="shared" si="39"/>
        <v>10</v>
      </c>
      <c r="AK46" s="6" t="s">
        <v>794</v>
      </c>
      <c r="AL46" s="17" t="str">
        <f t="shared" si="24"/>
        <v/>
      </c>
      <c r="AM46" s="18">
        <f t="shared" si="25"/>
        <v>95.652173913043484</v>
      </c>
      <c r="AN46" s="120"/>
      <c r="AO46" s="117"/>
      <c r="AP46" s="162"/>
      <c r="AQ46" s="165"/>
      <c r="AR46" s="120"/>
      <c r="AS46" s="117"/>
      <c r="AT46" s="150"/>
      <c r="AU46" s="120"/>
      <c r="AV46" s="120"/>
      <c r="AW46" s="120"/>
      <c r="AX46" s="120"/>
      <c r="AY46" s="120"/>
      <c r="AZ46" s="120"/>
      <c r="BA46" s="117"/>
      <c r="BB46" s="191"/>
      <c r="BC46" s="27">
        <v>5</v>
      </c>
      <c r="BD46" s="20"/>
      <c r="BE46" s="23"/>
      <c r="BF46" s="23"/>
      <c r="BG46" s="23"/>
      <c r="BH46" s="320"/>
    </row>
  </sheetData>
  <mergeCells count="243">
    <mergeCell ref="AZ42:AZ46"/>
    <mergeCell ref="BA42:BA46"/>
    <mergeCell ref="BB42:BB46"/>
    <mergeCell ref="AT42:AT46"/>
    <mergeCell ref="AU42:AU46"/>
    <mergeCell ref="AV42:AV46"/>
    <mergeCell ref="AW42:AW46"/>
    <mergeCell ref="AX42:AX46"/>
    <mergeCell ref="AY42:AY46"/>
    <mergeCell ref="AN42:AN46"/>
    <mergeCell ref="AO42:AO46"/>
    <mergeCell ref="AP42:AP46"/>
    <mergeCell ref="AQ42:AQ46"/>
    <mergeCell ref="AR42:AR46"/>
    <mergeCell ref="AS42:AS46"/>
    <mergeCell ref="H42:H46"/>
    <mergeCell ref="I42:I46"/>
    <mergeCell ref="J42:J46"/>
    <mergeCell ref="K42:K46"/>
    <mergeCell ref="L42:L46"/>
    <mergeCell ref="M42:M46"/>
    <mergeCell ref="AZ37:AZ41"/>
    <mergeCell ref="BA37:BA41"/>
    <mergeCell ref="BB37:BB41"/>
    <mergeCell ref="A42:A46"/>
    <mergeCell ref="B42:B46"/>
    <mergeCell ref="C42:C46"/>
    <mergeCell ref="D42:D46"/>
    <mergeCell ref="E42:E46"/>
    <mergeCell ref="F42:F46"/>
    <mergeCell ref="G42:G46"/>
    <mergeCell ref="AT37:AT41"/>
    <mergeCell ref="AU37:AU41"/>
    <mergeCell ref="AV37:AV41"/>
    <mergeCell ref="AW37:AW41"/>
    <mergeCell ref="AX37:AX41"/>
    <mergeCell ref="AY37:AY41"/>
    <mergeCell ref="AN37:AN41"/>
    <mergeCell ref="AO37:AO41"/>
    <mergeCell ref="AP37:AP41"/>
    <mergeCell ref="AQ37:AQ41"/>
    <mergeCell ref="AR37:AR41"/>
    <mergeCell ref="AS37:AS41"/>
    <mergeCell ref="H37:H41"/>
    <mergeCell ref="I37:I41"/>
    <mergeCell ref="J37:J41"/>
    <mergeCell ref="K37:K41"/>
    <mergeCell ref="L37:L41"/>
    <mergeCell ref="M37:M41"/>
    <mergeCell ref="AZ32:AZ36"/>
    <mergeCell ref="BA32:BA36"/>
    <mergeCell ref="BB32:BB36"/>
    <mergeCell ref="A37:A41"/>
    <mergeCell ref="B37:B41"/>
    <mergeCell ref="C37:C41"/>
    <mergeCell ref="D37:D41"/>
    <mergeCell ref="E37:E41"/>
    <mergeCell ref="F37:F41"/>
    <mergeCell ref="G37:G41"/>
    <mergeCell ref="AT32:AT36"/>
    <mergeCell ref="AU32:AU36"/>
    <mergeCell ref="AV32:AV36"/>
    <mergeCell ref="AW32:AW36"/>
    <mergeCell ref="AX32:AX36"/>
    <mergeCell ref="AY32:AY36"/>
    <mergeCell ref="AN32:AN36"/>
    <mergeCell ref="AO32:AO36"/>
    <mergeCell ref="AP32:AP36"/>
    <mergeCell ref="AQ32:AQ36"/>
    <mergeCell ref="AR32:AR36"/>
    <mergeCell ref="AS32:AS36"/>
    <mergeCell ref="H32:H36"/>
    <mergeCell ref="I32:I36"/>
    <mergeCell ref="J32:J36"/>
    <mergeCell ref="K32:K36"/>
    <mergeCell ref="L32:L36"/>
    <mergeCell ref="M32:M36"/>
    <mergeCell ref="AZ26:AZ31"/>
    <mergeCell ref="BA26:BA31"/>
    <mergeCell ref="BB26:BB31"/>
    <mergeCell ref="A32:A36"/>
    <mergeCell ref="B32:B36"/>
    <mergeCell ref="C32:C36"/>
    <mergeCell ref="D32:D36"/>
    <mergeCell ref="E32:E36"/>
    <mergeCell ref="F32:F36"/>
    <mergeCell ref="G32:G36"/>
    <mergeCell ref="AT26:AT31"/>
    <mergeCell ref="AU26:AU31"/>
    <mergeCell ref="AV26:AV31"/>
    <mergeCell ref="AW26:AW31"/>
    <mergeCell ref="AX26:AX31"/>
    <mergeCell ref="AY26:AY31"/>
    <mergeCell ref="AN26:AN31"/>
    <mergeCell ref="AO26:AO31"/>
    <mergeCell ref="AP26:AP31"/>
    <mergeCell ref="AQ26:AQ31"/>
    <mergeCell ref="AR26:AR31"/>
    <mergeCell ref="AS26:AS31"/>
    <mergeCell ref="H26:H31"/>
    <mergeCell ref="I26:I31"/>
    <mergeCell ref="J26:J31"/>
    <mergeCell ref="K26:K31"/>
    <mergeCell ref="L26:L31"/>
    <mergeCell ref="M26:M31"/>
    <mergeCell ref="AZ21:AZ25"/>
    <mergeCell ref="BA21:BA25"/>
    <mergeCell ref="BB21:BB25"/>
    <mergeCell ref="A26:A31"/>
    <mergeCell ref="B26:B31"/>
    <mergeCell ref="C26:C31"/>
    <mergeCell ref="D26:D31"/>
    <mergeCell ref="E26:E31"/>
    <mergeCell ref="F26:F31"/>
    <mergeCell ref="G26:G31"/>
    <mergeCell ref="AT21:AT25"/>
    <mergeCell ref="AU21:AU25"/>
    <mergeCell ref="AV21:AV25"/>
    <mergeCell ref="AW21:AW25"/>
    <mergeCell ref="AX21:AX25"/>
    <mergeCell ref="AY21:AY25"/>
    <mergeCell ref="AN21:AN25"/>
    <mergeCell ref="AO21:AO25"/>
    <mergeCell ref="AP21:AP25"/>
    <mergeCell ref="AQ21:AQ25"/>
    <mergeCell ref="AR21:AR25"/>
    <mergeCell ref="AS21:AS25"/>
    <mergeCell ref="H21:H25"/>
    <mergeCell ref="I21:I25"/>
    <mergeCell ref="J21:J25"/>
    <mergeCell ref="K21:K25"/>
    <mergeCell ref="L21:L25"/>
    <mergeCell ref="M21:M25"/>
    <mergeCell ref="AZ16:AZ20"/>
    <mergeCell ref="BA16:BA20"/>
    <mergeCell ref="BB16:BB20"/>
    <mergeCell ref="A21:A25"/>
    <mergeCell ref="B21:B25"/>
    <mergeCell ref="C21:C25"/>
    <mergeCell ref="D21:D25"/>
    <mergeCell ref="E21:E25"/>
    <mergeCell ref="F21:F25"/>
    <mergeCell ref="G21:G25"/>
    <mergeCell ref="AT16:AT20"/>
    <mergeCell ref="AU16:AU20"/>
    <mergeCell ref="AV16:AV20"/>
    <mergeCell ref="AW16:AW20"/>
    <mergeCell ref="AX16:AX20"/>
    <mergeCell ref="AY16:AY20"/>
    <mergeCell ref="AN16:AN20"/>
    <mergeCell ref="AO16:AO20"/>
    <mergeCell ref="AP16:AP20"/>
    <mergeCell ref="AQ16:AQ20"/>
    <mergeCell ref="AR16:AR20"/>
    <mergeCell ref="AS16:AS20"/>
    <mergeCell ref="H16:H20"/>
    <mergeCell ref="I16:I20"/>
    <mergeCell ref="J16:J20"/>
    <mergeCell ref="K16:K20"/>
    <mergeCell ref="L16:L20"/>
    <mergeCell ref="M16:M20"/>
    <mergeCell ref="AZ8:AZ15"/>
    <mergeCell ref="BA8:BA15"/>
    <mergeCell ref="BB8:BB15"/>
    <mergeCell ref="A16:A20"/>
    <mergeCell ref="B16:B20"/>
    <mergeCell ref="C16:C20"/>
    <mergeCell ref="D16:D20"/>
    <mergeCell ref="E16:E20"/>
    <mergeCell ref="F16:F20"/>
    <mergeCell ref="G16:G20"/>
    <mergeCell ref="AT8:AT15"/>
    <mergeCell ref="AU8:AU15"/>
    <mergeCell ref="AV8:AV15"/>
    <mergeCell ref="AW8:AW15"/>
    <mergeCell ref="AX8:AX15"/>
    <mergeCell ref="AY8:AY15"/>
    <mergeCell ref="AN8:AN15"/>
    <mergeCell ref="AO8:AO15"/>
    <mergeCell ref="AP8:AP15"/>
    <mergeCell ref="AQ8:AQ15"/>
    <mergeCell ref="AR8:AR15"/>
    <mergeCell ref="AS8:AS15"/>
    <mergeCell ref="H8:H15"/>
    <mergeCell ref="I8:I15"/>
    <mergeCell ref="J8:J15"/>
    <mergeCell ref="K8:K15"/>
    <mergeCell ref="L8:L15"/>
    <mergeCell ref="M8:M15"/>
    <mergeCell ref="AZ3:AZ7"/>
    <mergeCell ref="BA3:BA7"/>
    <mergeCell ref="BB3:BB7"/>
    <mergeCell ref="A8:A15"/>
    <mergeCell ref="B8:B15"/>
    <mergeCell ref="C8:C15"/>
    <mergeCell ref="D8:D15"/>
    <mergeCell ref="E8:E15"/>
    <mergeCell ref="F8:F15"/>
    <mergeCell ref="G8:G15"/>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W3 Z3 AB3:AC3 AH3:AI3 X3:X7 AE3:AF3">
    <cfRule type="containsText" dxfId="745" priority="735" operator="containsText" text="BAJA">
      <formula>NOT(ISERROR(SEARCH("BAJA",W3)))</formula>
    </cfRule>
    <cfRule type="containsText" dxfId="744" priority="736" operator="containsText" text="MEDIA">
      <formula>NOT(ISERROR(SEARCH("MEDIA",W3)))</formula>
    </cfRule>
    <cfRule type="containsText" dxfId="743" priority="737" operator="containsText" text="ALTA">
      <formula>NOT(ISERROR(SEARCH("ALTA",W3)))</formula>
    </cfRule>
  </conditionalFormatting>
  <conditionalFormatting sqref="AB4:AC4">
    <cfRule type="containsText" dxfId="742" priority="732" operator="containsText" text="BAJA">
      <formula>NOT(ISERROR(SEARCH("BAJA",AB4)))</formula>
    </cfRule>
    <cfRule type="containsText" dxfId="741" priority="733" operator="containsText" text="MEDIA">
      <formula>NOT(ISERROR(SEARCH("MEDIA",AB4)))</formula>
    </cfRule>
    <cfRule type="containsText" dxfId="740" priority="734" operator="containsText" text="ALTA">
      <formula>NOT(ISERROR(SEARCH("ALTA",AB4)))</formula>
    </cfRule>
  </conditionalFormatting>
  <conditionalFormatting sqref="AB5:AC5">
    <cfRule type="containsText" dxfId="739" priority="729" operator="containsText" text="BAJA">
      <formula>NOT(ISERROR(SEARCH("BAJA",AB5)))</formula>
    </cfRule>
    <cfRule type="containsText" dxfId="738" priority="730" operator="containsText" text="MEDIA">
      <formula>NOT(ISERROR(SEARCH("MEDIA",AB5)))</formula>
    </cfRule>
    <cfRule type="containsText" dxfId="737" priority="731" operator="containsText" text="ALTA">
      <formula>NOT(ISERROR(SEARCH("ALTA",AB5)))</formula>
    </cfRule>
  </conditionalFormatting>
  <conditionalFormatting sqref="O3:P3 V3">
    <cfRule type="containsText" dxfId="736" priority="726" operator="containsText" text="BAJA">
      <formula>NOT(ISERROR(SEARCH("BAJA",O3)))</formula>
    </cfRule>
    <cfRule type="containsText" dxfId="735" priority="727" operator="containsText" text="MEDIA">
      <formula>NOT(ISERROR(SEARCH("MEDIA",O3)))</formula>
    </cfRule>
    <cfRule type="containsText" dxfId="734" priority="728" operator="containsText" text="ALTA">
      <formula>NOT(ISERROR(SEARCH("ALTA",O3)))</formula>
    </cfRule>
  </conditionalFormatting>
  <conditionalFormatting sqref="Y3">
    <cfRule type="containsText" dxfId="733" priority="723" operator="containsText" text="BAJA">
      <formula>NOT(ISERROR(SEARCH("BAJA",Y3)))</formula>
    </cfRule>
    <cfRule type="containsText" dxfId="732" priority="724" operator="containsText" text="MEDIA">
      <formula>NOT(ISERROR(SEARCH("MEDIA",Y3)))</formula>
    </cfRule>
    <cfRule type="containsText" dxfId="731" priority="725" operator="containsText" text="ALTA">
      <formula>NOT(ISERROR(SEARCH("ALTA",Y3)))</formula>
    </cfRule>
  </conditionalFormatting>
  <conditionalFormatting sqref="AK3">
    <cfRule type="containsText" dxfId="730" priority="720" operator="containsText" text="BAJA">
      <formula>NOT(ISERROR(SEARCH("BAJA",AK3)))</formula>
    </cfRule>
    <cfRule type="containsText" dxfId="729" priority="721" operator="containsText" text="MEDIA">
      <formula>NOT(ISERROR(SEARCH("MEDIA",AK3)))</formula>
    </cfRule>
    <cfRule type="containsText" dxfId="728" priority="722" operator="containsText" text="ALTA">
      <formula>NOT(ISERROR(SEARCH("ALTA",AK3)))</formula>
    </cfRule>
  </conditionalFormatting>
  <conditionalFormatting sqref="AJ3:AJ7">
    <cfRule type="containsText" dxfId="727" priority="744" operator="containsText" text="BAJA">
      <formula>NOT(ISERROR(SEARCH("BAJA",AJ3)))</formula>
    </cfRule>
    <cfRule type="containsText" dxfId="726" priority="745" operator="containsText" text="MEDIA">
      <formula>NOT(ISERROR(SEARCH("MEDIA",AJ3)))</formula>
    </cfRule>
    <cfRule type="containsText" dxfId="725" priority="746" operator="containsText" text="ALTA">
      <formula>NOT(ISERROR(SEARCH("ALTA",AJ3)))</formula>
    </cfRule>
  </conditionalFormatting>
  <conditionalFormatting sqref="L3">
    <cfRule type="containsText" dxfId="724" priority="741" operator="containsText" text="BAJA">
      <formula>NOT(ISERROR(SEARCH("BAJA",L3)))</formula>
    </cfRule>
    <cfRule type="containsText" dxfId="723" priority="742" operator="containsText" text="MEDIA">
      <formula>NOT(ISERROR(SEARCH("MEDIA",L3)))</formula>
    </cfRule>
    <cfRule type="containsText" dxfId="722" priority="743" operator="containsText" text="ALTA">
      <formula>NOT(ISERROR(SEARCH("ALTA",L3)))</formula>
    </cfRule>
  </conditionalFormatting>
  <conditionalFormatting sqref="AA3:AA7 AG3:AG7">
    <cfRule type="containsText" dxfId="721" priority="738" operator="containsText" text="BAJA">
      <formula>NOT(ISERROR(SEARCH("BAJA",AA3)))</formula>
    </cfRule>
    <cfRule type="containsText" dxfId="720" priority="739" operator="containsText" text="MEDIA">
      <formula>NOT(ISERROR(SEARCH("MEDIA",AA3)))</formula>
    </cfRule>
    <cfRule type="containsText" dxfId="719" priority="740" operator="containsText" text="ALTA">
      <formula>NOT(ISERROR(SEARCH("ALTA",AA3)))</formula>
    </cfRule>
  </conditionalFormatting>
  <conditionalFormatting sqref="AF4">
    <cfRule type="containsText" dxfId="718" priority="708" operator="containsText" text="BAJA">
      <formula>NOT(ISERROR(SEARCH("BAJA",AF4)))</formula>
    </cfRule>
    <cfRule type="containsText" dxfId="717" priority="709" operator="containsText" text="MEDIA">
      <formula>NOT(ISERROR(SEARCH("MEDIA",AF4)))</formula>
    </cfRule>
    <cfRule type="containsText" dxfId="716" priority="710" operator="containsText" text="ALTA">
      <formula>NOT(ISERROR(SEARCH("ALTA",AF4)))</formula>
    </cfRule>
  </conditionalFormatting>
  <conditionalFormatting sqref="O4:P4 V4">
    <cfRule type="containsText" dxfId="715" priority="717" operator="containsText" text="BAJA">
      <formula>NOT(ISERROR(SEARCH("BAJA",O4)))</formula>
    </cfRule>
    <cfRule type="containsText" dxfId="714" priority="718" operator="containsText" text="MEDIA">
      <formula>NOT(ISERROR(SEARCH("MEDIA",O4)))</formula>
    </cfRule>
    <cfRule type="containsText" dxfId="713" priority="719" operator="containsText" text="ALTA">
      <formula>NOT(ISERROR(SEARCH("ALTA",O4)))</formula>
    </cfRule>
  </conditionalFormatting>
  <conditionalFormatting sqref="Y4">
    <cfRule type="containsText" dxfId="712" priority="714" operator="containsText" text="BAJA">
      <formula>NOT(ISERROR(SEARCH("BAJA",Y4)))</formula>
    </cfRule>
    <cfRule type="containsText" dxfId="711" priority="715" operator="containsText" text="MEDIA">
      <formula>NOT(ISERROR(SEARCH("MEDIA",Y4)))</formula>
    </cfRule>
    <cfRule type="containsText" dxfId="710" priority="716" operator="containsText" text="ALTA">
      <formula>NOT(ISERROR(SEARCH("ALTA",Y4)))</formula>
    </cfRule>
  </conditionalFormatting>
  <conditionalFormatting sqref="AB3:AC4">
    <cfRule type="containsText" dxfId="709" priority="711" operator="containsText" text="BAJA">
      <formula>NOT(ISERROR(SEARCH("BAJA",AB3)))</formula>
    </cfRule>
    <cfRule type="containsText" dxfId="708" priority="712" operator="containsText" text="MEDIA">
      <formula>NOT(ISERROR(SEARCH("MEDIA",AB3)))</formula>
    </cfRule>
    <cfRule type="containsText" dxfId="707" priority="713" operator="containsText" text="ALTA">
      <formula>NOT(ISERROR(SEARCH("ALTA",AB3)))</formula>
    </cfRule>
  </conditionalFormatting>
  <conditionalFormatting sqref="AH4">
    <cfRule type="containsText" dxfId="706" priority="705" operator="containsText" text="BAJA">
      <formula>NOT(ISERROR(SEARCH("BAJA",AH4)))</formula>
    </cfRule>
    <cfRule type="containsText" dxfId="705" priority="706" operator="containsText" text="MEDIA">
      <formula>NOT(ISERROR(SEARCH("MEDIA",AH4)))</formula>
    </cfRule>
    <cfRule type="containsText" dxfId="704" priority="707" operator="containsText" text="ALTA">
      <formula>NOT(ISERROR(SEARCH("ALTA",AH4)))</formula>
    </cfRule>
  </conditionalFormatting>
  <conditionalFormatting sqref="AK4">
    <cfRule type="containsText" dxfId="703" priority="702" operator="containsText" text="BAJA">
      <formula>NOT(ISERROR(SEARCH("BAJA",AK4)))</formula>
    </cfRule>
    <cfRule type="containsText" dxfId="702" priority="703" operator="containsText" text="MEDIA">
      <formula>NOT(ISERROR(SEARCH("MEDIA",AK4)))</formula>
    </cfRule>
    <cfRule type="containsText" dxfId="701" priority="704" operator="containsText" text="ALTA">
      <formula>NOT(ISERROR(SEARCH("ALTA",AK4)))</formula>
    </cfRule>
  </conditionalFormatting>
  <conditionalFormatting sqref="AD3:AD7">
    <cfRule type="containsText" dxfId="700" priority="699" operator="containsText" text="BAJA">
      <formula>NOT(ISERROR(SEARCH("BAJA",AD3)))</formula>
    </cfRule>
    <cfRule type="containsText" dxfId="699" priority="700" operator="containsText" text="MEDIA">
      <formula>NOT(ISERROR(SEARCH("MEDIA",AD3)))</formula>
    </cfRule>
    <cfRule type="containsText" dxfId="698" priority="701" operator="containsText" text="ALTA">
      <formula>NOT(ISERROR(SEARCH("ALTA",AD3)))</formula>
    </cfRule>
  </conditionalFormatting>
  <conditionalFormatting sqref="Q3:R7">
    <cfRule type="containsText" dxfId="697" priority="696" operator="containsText" text="BAJA">
      <formula>NOT(ISERROR(SEARCH("BAJA",Q3)))</formula>
    </cfRule>
    <cfRule type="containsText" dxfId="696" priority="697" operator="containsText" text="MEDIA">
      <formula>NOT(ISERROR(SEARCH("MEDIA",Q3)))</formula>
    </cfRule>
    <cfRule type="containsText" dxfId="695" priority="698" operator="containsText" text="ALTA">
      <formula>NOT(ISERROR(SEARCH("ALTA",Q3)))</formula>
    </cfRule>
  </conditionalFormatting>
  <conditionalFormatting sqref="S3:T7">
    <cfRule type="containsText" dxfId="694" priority="693" operator="containsText" text="BAJA">
      <formula>NOT(ISERROR(SEARCH("BAJA",S3)))</formula>
    </cfRule>
    <cfRule type="containsText" dxfId="693" priority="694" operator="containsText" text="MEDIA">
      <formula>NOT(ISERROR(SEARCH("MEDIA",S3)))</formula>
    </cfRule>
    <cfRule type="containsText" dxfId="692" priority="695" operator="containsText" text="ALTA">
      <formula>NOT(ISERROR(SEARCH("ALTA",S3)))</formula>
    </cfRule>
  </conditionalFormatting>
  <conditionalFormatting sqref="U3:U7">
    <cfRule type="containsText" dxfId="691" priority="690" operator="containsText" text="BAJA">
      <formula>NOT(ISERROR(SEARCH("BAJA",U3)))</formula>
    </cfRule>
    <cfRule type="containsText" dxfId="690" priority="691" operator="containsText" text="MEDIA">
      <formula>NOT(ISERROR(SEARCH("MEDIA",U3)))</formula>
    </cfRule>
    <cfRule type="containsText" dxfId="689" priority="692" operator="containsText" text="ALTA">
      <formula>NOT(ISERROR(SEARCH("ALTA",U3)))</formula>
    </cfRule>
  </conditionalFormatting>
  <conditionalFormatting sqref="AU3">
    <cfRule type="containsText" dxfId="688" priority="687" operator="containsText" text="BAJA">
      <formula>NOT(ISERROR(SEARCH("BAJA",AU3)))</formula>
    </cfRule>
    <cfRule type="containsText" dxfId="687" priority="688" operator="containsText" text="MEDIA">
      <formula>NOT(ISERROR(SEARCH("MEDIA",AU3)))</formula>
    </cfRule>
    <cfRule type="containsText" dxfId="686" priority="689" operator="containsText" text="ALTA">
      <formula>NOT(ISERROR(SEARCH("ALTA",AU3)))</formula>
    </cfRule>
  </conditionalFormatting>
  <conditionalFormatting sqref="AT3">
    <cfRule type="containsText" dxfId="685" priority="684" operator="containsText" text="BAJA">
      <formula>NOT(ISERROR(SEARCH("BAJA",AT3)))</formula>
    </cfRule>
    <cfRule type="containsText" dxfId="684" priority="685" operator="containsText" text="MEDIA">
      <formula>NOT(ISERROR(SEARCH("MEDIA",AT3)))</formula>
    </cfRule>
    <cfRule type="containsText" dxfId="683" priority="686" operator="containsText" text="ALTA">
      <formula>NOT(ISERROR(SEARCH("ALTA",AT3)))</formula>
    </cfRule>
  </conditionalFormatting>
  <conditionalFormatting sqref="AN3">
    <cfRule type="containsText" dxfId="682" priority="681" operator="containsText" text="BAJA">
      <formula>NOT(ISERROR(SEARCH("BAJA",AN3)))</formula>
    </cfRule>
    <cfRule type="containsText" dxfId="681" priority="682" operator="containsText" text="MEDIA">
      <formula>NOT(ISERROR(SEARCH("MEDIA",AN3)))</formula>
    </cfRule>
    <cfRule type="containsText" dxfId="680" priority="683" operator="containsText" text="ALTA">
      <formula>NOT(ISERROR(SEARCH("ALTA",AN3)))</formula>
    </cfRule>
  </conditionalFormatting>
  <conditionalFormatting sqref="AO3">
    <cfRule type="containsText" dxfId="679" priority="678" operator="containsText" text="BAJA">
      <formula>NOT(ISERROR(SEARCH("BAJA",AO3)))</formula>
    </cfRule>
    <cfRule type="containsText" dxfId="678" priority="679" operator="containsText" text="MEDIA">
      <formula>NOT(ISERROR(SEARCH("MEDIA",AO3)))</formula>
    </cfRule>
    <cfRule type="containsText" dxfId="677" priority="680" operator="containsText" text="ALTA">
      <formula>NOT(ISERROR(SEARCH("ALTA",AO3)))</formula>
    </cfRule>
  </conditionalFormatting>
  <conditionalFormatting sqref="AP3">
    <cfRule type="containsText" dxfId="676" priority="675" operator="containsText" text="BAJA">
      <formula>NOT(ISERROR(SEARCH("BAJA",AP3)))</formula>
    </cfRule>
    <cfRule type="containsText" dxfId="675" priority="676" operator="containsText" text="MEDIA">
      <formula>NOT(ISERROR(SEARCH("MEDIA",AP3)))</formula>
    </cfRule>
    <cfRule type="containsText" dxfId="674" priority="677" operator="containsText" text="ALTA">
      <formula>NOT(ISERROR(SEARCH("ALTA",AP3)))</formula>
    </cfRule>
  </conditionalFormatting>
  <conditionalFormatting sqref="AR3">
    <cfRule type="containsText" dxfId="673" priority="672" operator="containsText" text="BAJA">
      <formula>NOT(ISERROR(SEARCH("BAJA",AR3)))</formula>
    </cfRule>
    <cfRule type="containsText" dxfId="672" priority="673" operator="containsText" text="MEDIA">
      <formula>NOT(ISERROR(SEARCH("MEDIA",AR3)))</formula>
    </cfRule>
    <cfRule type="containsText" dxfId="671" priority="674" operator="containsText" text="ALTA">
      <formula>NOT(ISERROR(SEARCH("ALTA",AR3)))</formula>
    </cfRule>
  </conditionalFormatting>
  <conditionalFormatting sqref="AS3">
    <cfRule type="containsText" dxfId="670" priority="669" operator="containsText" text="BAJA">
      <formula>NOT(ISERROR(SEARCH("BAJA",AS3)))</formula>
    </cfRule>
    <cfRule type="containsText" dxfId="669" priority="670" operator="containsText" text="MEDIA">
      <formula>NOT(ISERROR(SEARCH("MEDIA",AS3)))</formula>
    </cfRule>
    <cfRule type="containsText" dxfId="668" priority="671" operator="containsText" text="ALTA">
      <formula>NOT(ISERROR(SEARCH("ALTA",AS3)))</formula>
    </cfRule>
  </conditionalFormatting>
  <conditionalFormatting sqref="N3">
    <cfRule type="containsText" dxfId="667" priority="661" operator="containsText" text="BAJA">
      <formula>NOT(ISERROR(SEARCH("BAJA",N3)))</formula>
    </cfRule>
    <cfRule type="containsText" dxfId="666" priority="662" operator="containsText" text="MEDIA">
      <formula>NOT(ISERROR(SEARCH("MEDIA",N3)))</formula>
    </cfRule>
    <cfRule type="containsText" dxfId="665" priority="663" operator="containsText" text="ALTA">
      <formula>NOT(ISERROR(SEARCH("ALTA",N3)))</formula>
    </cfRule>
  </conditionalFormatting>
  <conditionalFormatting sqref="W16 Z16 AB16:AC16 AH16:AI16 X16:X20 AE16:AF16">
    <cfRule type="containsText" dxfId="659" priority="646" operator="containsText" text="BAJA">
      <formula>NOT(ISERROR(SEARCH("BAJA",W16)))</formula>
    </cfRule>
    <cfRule type="containsText" dxfId="658" priority="647" operator="containsText" text="MEDIA">
      <formula>NOT(ISERROR(SEARCH("MEDIA",W16)))</formula>
    </cfRule>
    <cfRule type="containsText" dxfId="657" priority="648" operator="containsText" text="ALTA">
      <formula>NOT(ISERROR(SEARCH("ALTA",W16)))</formula>
    </cfRule>
  </conditionalFormatting>
  <conditionalFormatting sqref="AB17:AC17">
    <cfRule type="containsText" dxfId="656" priority="643" operator="containsText" text="BAJA">
      <formula>NOT(ISERROR(SEARCH("BAJA",AB17)))</formula>
    </cfRule>
    <cfRule type="containsText" dxfId="655" priority="644" operator="containsText" text="MEDIA">
      <formula>NOT(ISERROR(SEARCH("MEDIA",AB17)))</formula>
    </cfRule>
    <cfRule type="containsText" dxfId="654" priority="645" operator="containsText" text="ALTA">
      <formula>NOT(ISERROR(SEARCH("ALTA",AB17)))</formula>
    </cfRule>
  </conditionalFormatting>
  <conditionalFormatting sqref="AB18:AC18">
    <cfRule type="containsText" dxfId="653" priority="640" operator="containsText" text="BAJA">
      <formula>NOT(ISERROR(SEARCH("BAJA",AB18)))</formula>
    </cfRule>
    <cfRule type="containsText" dxfId="652" priority="641" operator="containsText" text="MEDIA">
      <formula>NOT(ISERROR(SEARCH("MEDIA",AB18)))</formula>
    </cfRule>
    <cfRule type="containsText" dxfId="651" priority="642" operator="containsText" text="ALTA">
      <formula>NOT(ISERROR(SEARCH("ALTA",AB18)))</formula>
    </cfRule>
  </conditionalFormatting>
  <conditionalFormatting sqref="O16 V16">
    <cfRule type="containsText" dxfId="650" priority="637" operator="containsText" text="BAJA">
      <formula>NOT(ISERROR(SEARCH("BAJA",O16)))</formula>
    </cfRule>
    <cfRule type="containsText" dxfId="649" priority="638" operator="containsText" text="MEDIA">
      <formula>NOT(ISERROR(SEARCH("MEDIA",O16)))</formula>
    </cfRule>
    <cfRule type="containsText" dxfId="648" priority="639" operator="containsText" text="ALTA">
      <formula>NOT(ISERROR(SEARCH("ALTA",O16)))</formula>
    </cfRule>
  </conditionalFormatting>
  <conditionalFormatting sqref="Y16">
    <cfRule type="containsText" dxfId="647" priority="634" operator="containsText" text="BAJA">
      <formula>NOT(ISERROR(SEARCH("BAJA",Y16)))</formula>
    </cfRule>
    <cfRule type="containsText" dxfId="646" priority="635" operator="containsText" text="MEDIA">
      <formula>NOT(ISERROR(SEARCH("MEDIA",Y16)))</formula>
    </cfRule>
    <cfRule type="containsText" dxfId="645" priority="636" operator="containsText" text="ALTA">
      <formula>NOT(ISERROR(SEARCH("ALTA",Y16)))</formula>
    </cfRule>
  </conditionalFormatting>
  <conditionalFormatting sqref="AK16">
    <cfRule type="containsText" dxfId="644" priority="631" operator="containsText" text="BAJA">
      <formula>NOT(ISERROR(SEARCH("BAJA",AK16)))</formula>
    </cfRule>
    <cfRule type="containsText" dxfId="643" priority="632" operator="containsText" text="MEDIA">
      <formula>NOT(ISERROR(SEARCH("MEDIA",AK16)))</formula>
    </cfRule>
    <cfRule type="containsText" dxfId="642" priority="633" operator="containsText" text="ALTA">
      <formula>NOT(ISERROR(SEARCH("ALTA",AK16)))</formula>
    </cfRule>
  </conditionalFormatting>
  <conditionalFormatting sqref="AJ8:AJ20">
    <cfRule type="containsText" dxfId="641" priority="658" operator="containsText" text="BAJA">
      <formula>NOT(ISERROR(SEARCH("BAJA",AJ8)))</formula>
    </cfRule>
    <cfRule type="containsText" dxfId="640" priority="659" operator="containsText" text="MEDIA">
      <formula>NOT(ISERROR(SEARCH("MEDIA",AJ8)))</formula>
    </cfRule>
    <cfRule type="containsText" dxfId="639" priority="660" operator="containsText" text="ALTA">
      <formula>NOT(ISERROR(SEARCH("ALTA",AJ8)))</formula>
    </cfRule>
  </conditionalFormatting>
  <conditionalFormatting sqref="L8 L16">
    <cfRule type="containsText" dxfId="638" priority="655" operator="containsText" text="BAJA">
      <formula>NOT(ISERROR(SEARCH("BAJA",L8)))</formula>
    </cfRule>
    <cfRule type="containsText" dxfId="637" priority="656" operator="containsText" text="MEDIA">
      <formula>NOT(ISERROR(SEARCH("MEDIA",L8)))</formula>
    </cfRule>
    <cfRule type="containsText" dxfId="636" priority="657" operator="containsText" text="ALTA">
      <formula>NOT(ISERROR(SEARCH("ALTA",L8)))</formula>
    </cfRule>
  </conditionalFormatting>
  <conditionalFormatting sqref="AA8:AA20 AG8:AG20">
    <cfRule type="containsText" dxfId="635" priority="652" operator="containsText" text="BAJA">
      <formula>NOT(ISERROR(SEARCH("BAJA",AA8)))</formula>
    </cfRule>
    <cfRule type="containsText" dxfId="634" priority="653" operator="containsText" text="MEDIA">
      <formula>NOT(ISERROR(SEARCH("MEDIA",AA8)))</formula>
    </cfRule>
    <cfRule type="containsText" dxfId="633" priority="654" operator="containsText" text="ALTA">
      <formula>NOT(ISERROR(SEARCH("ALTA",AA8)))</formula>
    </cfRule>
  </conditionalFormatting>
  <conditionalFormatting sqref="X8:X15">
    <cfRule type="containsText" dxfId="632" priority="649" operator="containsText" text="BAJA">
      <formula>NOT(ISERROR(SEARCH("BAJA",X8)))</formula>
    </cfRule>
    <cfRule type="containsText" dxfId="631" priority="650" operator="containsText" text="MEDIA">
      <formula>NOT(ISERROR(SEARCH("MEDIA",X8)))</formula>
    </cfRule>
    <cfRule type="containsText" dxfId="630" priority="651" operator="containsText" text="ALTA">
      <formula>NOT(ISERROR(SEARCH("ALTA",X8)))</formula>
    </cfRule>
  </conditionalFormatting>
  <conditionalFormatting sqref="AF17">
    <cfRule type="containsText" dxfId="629" priority="619" operator="containsText" text="BAJA">
      <formula>NOT(ISERROR(SEARCH("BAJA",AF17)))</formula>
    </cfRule>
    <cfRule type="containsText" dxfId="628" priority="620" operator="containsText" text="MEDIA">
      <formula>NOT(ISERROR(SEARCH("MEDIA",AF17)))</formula>
    </cfRule>
    <cfRule type="containsText" dxfId="627" priority="621" operator="containsText" text="ALTA">
      <formula>NOT(ISERROR(SEARCH("ALTA",AF17)))</formula>
    </cfRule>
  </conditionalFormatting>
  <conditionalFormatting sqref="O17:P17 V17">
    <cfRule type="containsText" dxfId="626" priority="628" operator="containsText" text="BAJA">
      <formula>NOT(ISERROR(SEARCH("BAJA",O17)))</formula>
    </cfRule>
    <cfRule type="containsText" dxfId="625" priority="629" operator="containsText" text="MEDIA">
      <formula>NOT(ISERROR(SEARCH("MEDIA",O17)))</formula>
    </cfRule>
    <cfRule type="containsText" dxfId="624" priority="630" operator="containsText" text="ALTA">
      <formula>NOT(ISERROR(SEARCH("ALTA",O17)))</formula>
    </cfRule>
  </conditionalFormatting>
  <conditionalFormatting sqref="Y17">
    <cfRule type="containsText" dxfId="623" priority="625" operator="containsText" text="BAJA">
      <formula>NOT(ISERROR(SEARCH("BAJA",Y17)))</formula>
    </cfRule>
    <cfRule type="containsText" dxfId="622" priority="626" operator="containsText" text="MEDIA">
      <formula>NOT(ISERROR(SEARCH("MEDIA",Y17)))</formula>
    </cfRule>
    <cfRule type="containsText" dxfId="621" priority="627" operator="containsText" text="ALTA">
      <formula>NOT(ISERROR(SEARCH("ALTA",Y17)))</formula>
    </cfRule>
  </conditionalFormatting>
  <conditionalFormatting sqref="AB16:AC17">
    <cfRule type="containsText" dxfId="620" priority="622" operator="containsText" text="BAJA">
      <formula>NOT(ISERROR(SEARCH("BAJA",AB16)))</formula>
    </cfRule>
    <cfRule type="containsText" dxfId="619" priority="623" operator="containsText" text="MEDIA">
      <formula>NOT(ISERROR(SEARCH("MEDIA",AB16)))</formula>
    </cfRule>
    <cfRule type="containsText" dxfId="618" priority="624" operator="containsText" text="ALTA">
      <formula>NOT(ISERROR(SEARCH("ALTA",AB16)))</formula>
    </cfRule>
  </conditionalFormatting>
  <conditionalFormatting sqref="AH17">
    <cfRule type="containsText" dxfId="617" priority="616" operator="containsText" text="BAJA">
      <formula>NOT(ISERROR(SEARCH("BAJA",AH17)))</formula>
    </cfRule>
    <cfRule type="containsText" dxfId="616" priority="617" operator="containsText" text="MEDIA">
      <formula>NOT(ISERROR(SEARCH("MEDIA",AH17)))</formula>
    </cfRule>
    <cfRule type="containsText" dxfId="615" priority="618" operator="containsText" text="ALTA">
      <formula>NOT(ISERROR(SEARCH("ALTA",AH17)))</formula>
    </cfRule>
  </conditionalFormatting>
  <conditionalFormatting sqref="AK17">
    <cfRule type="containsText" dxfId="614" priority="613" operator="containsText" text="BAJA">
      <formula>NOT(ISERROR(SEARCH("BAJA",AK17)))</formula>
    </cfRule>
    <cfRule type="containsText" dxfId="613" priority="614" operator="containsText" text="MEDIA">
      <formula>NOT(ISERROR(SEARCH("MEDIA",AK17)))</formula>
    </cfRule>
    <cfRule type="containsText" dxfId="612" priority="615" operator="containsText" text="ALTA">
      <formula>NOT(ISERROR(SEARCH("ALTA",AK17)))</formula>
    </cfRule>
  </conditionalFormatting>
  <conditionalFormatting sqref="X8">
    <cfRule type="containsText" dxfId="611" priority="610" operator="containsText" text="BAJA">
      <formula>NOT(ISERROR(SEARCH("BAJA",X8)))</formula>
    </cfRule>
    <cfRule type="containsText" dxfId="610" priority="611" operator="containsText" text="MEDIA">
      <formula>NOT(ISERROR(SEARCH("MEDIA",X8)))</formula>
    </cfRule>
    <cfRule type="containsText" dxfId="609" priority="612" operator="containsText" text="ALTA">
      <formula>NOT(ISERROR(SEARCH("ALTA",X8)))</formula>
    </cfRule>
  </conditionalFormatting>
  <conditionalFormatting sqref="AD8:AD20">
    <cfRule type="containsText" dxfId="608" priority="607" operator="containsText" text="BAJA">
      <formula>NOT(ISERROR(SEARCH("BAJA",AD8)))</formula>
    </cfRule>
    <cfRule type="containsText" dxfId="607" priority="608" operator="containsText" text="MEDIA">
      <formula>NOT(ISERROR(SEARCH("MEDIA",AD8)))</formula>
    </cfRule>
    <cfRule type="containsText" dxfId="606" priority="609" operator="containsText" text="ALTA">
      <formula>NOT(ISERROR(SEARCH("ALTA",AD8)))</formula>
    </cfRule>
  </conditionalFormatting>
  <conditionalFormatting sqref="Q13:R20 Q8:Q12">
    <cfRule type="containsText" dxfId="605" priority="604" operator="containsText" text="BAJA">
      <formula>NOT(ISERROR(SEARCH("BAJA",Q8)))</formula>
    </cfRule>
    <cfRule type="containsText" dxfId="604" priority="605" operator="containsText" text="MEDIA">
      <formula>NOT(ISERROR(SEARCH("MEDIA",Q8)))</formula>
    </cfRule>
    <cfRule type="containsText" dxfId="603" priority="606" operator="containsText" text="ALTA">
      <formula>NOT(ISERROR(SEARCH("ALTA",Q8)))</formula>
    </cfRule>
  </conditionalFormatting>
  <conditionalFormatting sqref="S13:T20 S8:S12">
    <cfRule type="containsText" dxfId="602" priority="601" operator="containsText" text="BAJA">
      <formula>NOT(ISERROR(SEARCH("BAJA",S8)))</formula>
    </cfRule>
    <cfRule type="containsText" dxfId="601" priority="602" operator="containsText" text="MEDIA">
      <formula>NOT(ISERROR(SEARCH("MEDIA",S8)))</formula>
    </cfRule>
    <cfRule type="containsText" dxfId="600" priority="603" operator="containsText" text="ALTA">
      <formula>NOT(ISERROR(SEARCH("ALTA",S8)))</formula>
    </cfRule>
  </conditionalFormatting>
  <conditionalFormatting sqref="U8:U20">
    <cfRule type="containsText" dxfId="599" priority="598" operator="containsText" text="BAJA">
      <formula>NOT(ISERROR(SEARCH("BAJA",U8)))</formula>
    </cfRule>
    <cfRule type="containsText" dxfId="598" priority="599" operator="containsText" text="MEDIA">
      <formula>NOT(ISERROR(SEARCH("MEDIA",U8)))</formula>
    </cfRule>
    <cfRule type="containsText" dxfId="597" priority="600" operator="containsText" text="ALTA">
      <formula>NOT(ISERROR(SEARCH("ALTA",U8)))</formula>
    </cfRule>
  </conditionalFormatting>
  <conditionalFormatting sqref="AU16">
    <cfRule type="containsText" dxfId="596" priority="592" operator="containsText" text="BAJA">
      <formula>NOT(ISERROR(SEARCH("BAJA",AU16)))</formula>
    </cfRule>
    <cfRule type="containsText" dxfId="595" priority="593" operator="containsText" text="MEDIA">
      <formula>NOT(ISERROR(SEARCH("MEDIA",AU16)))</formula>
    </cfRule>
    <cfRule type="containsText" dxfId="594" priority="594" operator="containsText" text="ALTA">
      <formula>NOT(ISERROR(SEARCH("ALTA",AU16)))</formula>
    </cfRule>
  </conditionalFormatting>
  <conditionalFormatting sqref="AU8">
    <cfRule type="containsText" dxfId="593" priority="595" operator="containsText" text="BAJA">
      <formula>NOT(ISERROR(SEARCH("BAJA",AU8)))</formula>
    </cfRule>
    <cfRule type="containsText" dxfId="592" priority="596" operator="containsText" text="MEDIA">
      <formula>NOT(ISERROR(SEARCH("MEDIA",AU8)))</formula>
    </cfRule>
    <cfRule type="containsText" dxfId="591" priority="597" operator="containsText" text="ALTA">
      <formula>NOT(ISERROR(SEARCH("ALTA",AU8)))</formula>
    </cfRule>
  </conditionalFormatting>
  <conditionalFormatting sqref="AT8">
    <cfRule type="containsText" dxfId="590" priority="589" operator="containsText" text="BAJA">
      <formula>NOT(ISERROR(SEARCH("BAJA",AT8)))</formula>
    </cfRule>
    <cfRule type="containsText" dxfId="589" priority="590" operator="containsText" text="MEDIA">
      <formula>NOT(ISERROR(SEARCH("MEDIA",AT8)))</formula>
    </cfRule>
    <cfRule type="containsText" dxfId="588" priority="591" operator="containsText" text="ALTA">
      <formula>NOT(ISERROR(SEARCH("ALTA",AT8)))</formula>
    </cfRule>
  </conditionalFormatting>
  <conditionalFormatting sqref="AT16">
    <cfRule type="containsText" dxfId="587" priority="586" operator="containsText" text="BAJA">
      <formula>NOT(ISERROR(SEARCH("BAJA",AT16)))</formula>
    </cfRule>
    <cfRule type="containsText" dxfId="586" priority="587" operator="containsText" text="MEDIA">
      <formula>NOT(ISERROR(SEARCH("MEDIA",AT16)))</formula>
    </cfRule>
    <cfRule type="containsText" dxfId="585" priority="588" operator="containsText" text="ALTA">
      <formula>NOT(ISERROR(SEARCH("ALTA",AT16)))</formula>
    </cfRule>
  </conditionalFormatting>
  <conditionalFormatting sqref="AN8">
    <cfRule type="containsText" dxfId="584" priority="583" operator="containsText" text="BAJA">
      <formula>NOT(ISERROR(SEARCH("BAJA",AN8)))</formula>
    </cfRule>
    <cfRule type="containsText" dxfId="583" priority="584" operator="containsText" text="MEDIA">
      <formula>NOT(ISERROR(SEARCH("MEDIA",AN8)))</formula>
    </cfRule>
    <cfRule type="containsText" dxfId="582" priority="585" operator="containsText" text="ALTA">
      <formula>NOT(ISERROR(SEARCH("ALTA",AN8)))</formula>
    </cfRule>
  </conditionalFormatting>
  <conditionalFormatting sqref="AO8">
    <cfRule type="containsText" dxfId="581" priority="580" operator="containsText" text="BAJA">
      <formula>NOT(ISERROR(SEARCH("BAJA",AO8)))</formula>
    </cfRule>
    <cfRule type="containsText" dxfId="580" priority="581" operator="containsText" text="MEDIA">
      <formula>NOT(ISERROR(SEARCH("MEDIA",AO8)))</formula>
    </cfRule>
    <cfRule type="containsText" dxfId="579" priority="582" operator="containsText" text="ALTA">
      <formula>NOT(ISERROR(SEARCH("ALTA",AO8)))</formula>
    </cfRule>
  </conditionalFormatting>
  <conditionalFormatting sqref="AN16">
    <cfRule type="containsText" dxfId="578" priority="577" operator="containsText" text="BAJA">
      <formula>NOT(ISERROR(SEARCH("BAJA",AN16)))</formula>
    </cfRule>
    <cfRule type="containsText" dxfId="577" priority="578" operator="containsText" text="MEDIA">
      <formula>NOT(ISERROR(SEARCH("MEDIA",AN16)))</formula>
    </cfRule>
    <cfRule type="containsText" dxfId="576" priority="579" operator="containsText" text="ALTA">
      <formula>NOT(ISERROR(SEARCH("ALTA",AN16)))</formula>
    </cfRule>
  </conditionalFormatting>
  <conditionalFormatting sqref="AO16">
    <cfRule type="containsText" dxfId="575" priority="574" operator="containsText" text="BAJA">
      <formula>NOT(ISERROR(SEARCH("BAJA",AO16)))</formula>
    </cfRule>
    <cfRule type="containsText" dxfId="574" priority="575" operator="containsText" text="MEDIA">
      <formula>NOT(ISERROR(SEARCH("MEDIA",AO16)))</formula>
    </cfRule>
    <cfRule type="containsText" dxfId="573" priority="576" operator="containsText" text="ALTA">
      <formula>NOT(ISERROR(SEARCH("ALTA",AO16)))</formula>
    </cfRule>
  </conditionalFormatting>
  <conditionalFormatting sqref="AP8 AP16">
    <cfRule type="containsText" dxfId="572" priority="571" operator="containsText" text="BAJA">
      <formula>NOT(ISERROR(SEARCH("BAJA",AP8)))</formula>
    </cfRule>
    <cfRule type="containsText" dxfId="571" priority="572" operator="containsText" text="MEDIA">
      <formula>NOT(ISERROR(SEARCH("MEDIA",AP8)))</formula>
    </cfRule>
    <cfRule type="containsText" dxfId="570" priority="573" operator="containsText" text="ALTA">
      <formula>NOT(ISERROR(SEARCH("ALTA",AP8)))</formula>
    </cfRule>
  </conditionalFormatting>
  <conditionalFormatting sqref="AR8">
    <cfRule type="containsText" dxfId="569" priority="568" operator="containsText" text="BAJA">
      <formula>NOT(ISERROR(SEARCH("BAJA",AR8)))</formula>
    </cfRule>
    <cfRule type="containsText" dxfId="568" priority="569" operator="containsText" text="MEDIA">
      <formula>NOT(ISERROR(SEARCH("MEDIA",AR8)))</formula>
    </cfRule>
    <cfRule type="containsText" dxfId="567" priority="570" operator="containsText" text="ALTA">
      <formula>NOT(ISERROR(SEARCH("ALTA",AR8)))</formula>
    </cfRule>
  </conditionalFormatting>
  <conditionalFormatting sqref="AS8">
    <cfRule type="containsText" dxfId="566" priority="565" operator="containsText" text="BAJA">
      <formula>NOT(ISERROR(SEARCH("BAJA",AS8)))</formula>
    </cfRule>
    <cfRule type="containsText" dxfId="565" priority="566" operator="containsText" text="MEDIA">
      <formula>NOT(ISERROR(SEARCH("MEDIA",AS8)))</formula>
    </cfRule>
    <cfRule type="containsText" dxfId="564" priority="567" operator="containsText" text="ALTA">
      <formula>NOT(ISERROR(SEARCH("ALTA",AS8)))</formula>
    </cfRule>
  </conditionalFormatting>
  <conditionalFormatting sqref="AR16">
    <cfRule type="containsText" dxfId="563" priority="562" operator="containsText" text="BAJA">
      <formula>NOT(ISERROR(SEARCH("BAJA",AR16)))</formula>
    </cfRule>
    <cfRule type="containsText" dxfId="562" priority="563" operator="containsText" text="MEDIA">
      <formula>NOT(ISERROR(SEARCH("MEDIA",AR16)))</formula>
    </cfRule>
    <cfRule type="containsText" dxfId="561" priority="564" operator="containsText" text="ALTA">
      <formula>NOT(ISERROR(SEARCH("ALTA",AR16)))</formula>
    </cfRule>
  </conditionalFormatting>
  <conditionalFormatting sqref="AS16">
    <cfRule type="containsText" dxfId="560" priority="559" operator="containsText" text="BAJA">
      <formula>NOT(ISERROR(SEARCH("BAJA",AS16)))</formula>
    </cfRule>
    <cfRule type="containsText" dxfId="559" priority="560" operator="containsText" text="MEDIA">
      <formula>NOT(ISERROR(SEARCH("MEDIA",AS16)))</formula>
    </cfRule>
    <cfRule type="containsText" dxfId="558" priority="561" operator="containsText" text="ALTA">
      <formula>NOT(ISERROR(SEARCH("ALTA",AS16)))</formula>
    </cfRule>
  </conditionalFormatting>
  <conditionalFormatting sqref="N16">
    <cfRule type="containsText" dxfId="557" priority="551" operator="containsText" text="BAJA">
      <formula>NOT(ISERROR(SEARCH("BAJA",N16)))</formula>
    </cfRule>
    <cfRule type="containsText" dxfId="556" priority="552" operator="containsText" text="MEDIA">
      <formula>NOT(ISERROR(SEARCH("MEDIA",N16)))</formula>
    </cfRule>
    <cfRule type="containsText" dxfId="555" priority="553" operator="containsText" text="ALTA">
      <formula>NOT(ISERROR(SEARCH("ALTA",N16)))</formula>
    </cfRule>
  </conditionalFormatting>
  <conditionalFormatting sqref="N17">
    <cfRule type="containsText" dxfId="554" priority="548" operator="containsText" text="BAJA">
      <formula>NOT(ISERROR(SEARCH("BAJA",N17)))</formula>
    </cfRule>
    <cfRule type="containsText" dxfId="553" priority="549" operator="containsText" text="MEDIA">
      <formula>NOT(ISERROR(SEARCH("MEDIA",N17)))</formula>
    </cfRule>
    <cfRule type="containsText" dxfId="552" priority="550" operator="containsText" text="ALTA">
      <formula>NOT(ISERROR(SEARCH("ALTA",N17)))</formula>
    </cfRule>
  </conditionalFormatting>
  <conditionalFormatting sqref="N14">
    <cfRule type="containsText" dxfId="551" priority="545" operator="containsText" text="BAJA">
      <formula>NOT(ISERROR(SEARCH("BAJA",N14)))</formula>
    </cfRule>
    <cfRule type="containsText" dxfId="550" priority="546" operator="containsText" text="MEDIA">
      <formula>NOT(ISERROR(SEARCH("MEDIA",N14)))</formula>
    </cfRule>
    <cfRule type="containsText" dxfId="549" priority="547" operator="containsText" text="ALTA">
      <formula>NOT(ISERROR(SEARCH("ALTA",N14)))</formula>
    </cfRule>
  </conditionalFormatting>
  <conditionalFormatting sqref="O8:P8">
    <cfRule type="containsText" dxfId="548" priority="542" operator="containsText" text="BAJA">
      <formula>NOT(ISERROR(SEARCH("BAJA",O8)))</formula>
    </cfRule>
    <cfRule type="containsText" dxfId="547" priority="543" operator="containsText" text="MEDIA">
      <formula>NOT(ISERROR(SEARCH("MEDIA",O8)))</formula>
    </cfRule>
    <cfRule type="containsText" dxfId="546" priority="544" operator="containsText" text="ALTA">
      <formula>NOT(ISERROR(SEARCH("ALTA",O8)))</formula>
    </cfRule>
  </conditionalFormatting>
  <conditionalFormatting sqref="N8">
    <cfRule type="containsText" dxfId="545" priority="539" operator="containsText" text="BAJA">
      <formula>NOT(ISERROR(SEARCH("BAJA",N8)))</formula>
    </cfRule>
    <cfRule type="containsText" dxfId="544" priority="540" operator="containsText" text="MEDIA">
      <formula>NOT(ISERROR(SEARCH("MEDIA",N8)))</formula>
    </cfRule>
    <cfRule type="containsText" dxfId="543" priority="541" operator="containsText" text="ALTA">
      <formula>NOT(ISERROR(SEARCH("ALTA",N8)))</formula>
    </cfRule>
  </conditionalFormatting>
  <conditionalFormatting sqref="O9">
    <cfRule type="containsText" dxfId="542" priority="536" operator="containsText" text="BAJA">
      <formula>NOT(ISERROR(SEARCH("BAJA",O9)))</formula>
    </cfRule>
    <cfRule type="containsText" dxfId="541" priority="537" operator="containsText" text="MEDIA">
      <formula>NOT(ISERROR(SEARCH("MEDIA",O9)))</formula>
    </cfRule>
    <cfRule type="containsText" dxfId="540" priority="538" operator="containsText" text="ALTA">
      <formula>NOT(ISERROR(SEARCH("ALTA",O9)))</formula>
    </cfRule>
  </conditionalFormatting>
  <conditionalFormatting sqref="R8:R12">
    <cfRule type="containsText" dxfId="539" priority="533" operator="containsText" text="BAJA">
      <formula>NOT(ISERROR(SEARCH("BAJA",R8)))</formula>
    </cfRule>
    <cfRule type="containsText" dxfId="538" priority="534" operator="containsText" text="MEDIA">
      <formula>NOT(ISERROR(SEARCH("MEDIA",R8)))</formula>
    </cfRule>
    <cfRule type="containsText" dxfId="537" priority="535" operator="containsText" text="ALTA">
      <formula>NOT(ISERROR(SEARCH("ALTA",R8)))</formula>
    </cfRule>
  </conditionalFormatting>
  <conditionalFormatting sqref="T8:T12">
    <cfRule type="containsText" dxfId="536" priority="530" operator="containsText" text="BAJA">
      <formula>NOT(ISERROR(SEARCH("BAJA",T8)))</formula>
    </cfRule>
    <cfRule type="containsText" dxfId="535" priority="531" operator="containsText" text="MEDIA">
      <formula>NOT(ISERROR(SEARCH("MEDIA",T8)))</formula>
    </cfRule>
    <cfRule type="containsText" dxfId="534" priority="532" operator="containsText" text="ALTA">
      <formula>NOT(ISERROR(SEARCH("ALTA",T8)))</formula>
    </cfRule>
  </conditionalFormatting>
  <conditionalFormatting sqref="V8">
    <cfRule type="containsText" dxfId="533" priority="527" operator="containsText" text="BAJA">
      <formula>NOT(ISERROR(SEARCH("BAJA",V8)))</formula>
    </cfRule>
    <cfRule type="containsText" dxfId="532" priority="528" operator="containsText" text="MEDIA">
      <formula>NOT(ISERROR(SEARCH("MEDIA",V8)))</formula>
    </cfRule>
    <cfRule type="containsText" dxfId="531" priority="529" operator="containsText" text="ALTA">
      <formula>NOT(ISERROR(SEARCH("ALTA",V8)))</formula>
    </cfRule>
  </conditionalFormatting>
  <conditionalFormatting sqref="W8">
    <cfRule type="containsText" dxfId="530" priority="524" operator="containsText" text="BAJA">
      <formula>NOT(ISERROR(SEARCH("BAJA",W8)))</formula>
    </cfRule>
    <cfRule type="containsText" dxfId="529" priority="525" operator="containsText" text="MEDIA">
      <formula>NOT(ISERROR(SEARCH("MEDIA",W8)))</formula>
    </cfRule>
    <cfRule type="containsText" dxfId="528" priority="526" operator="containsText" text="ALTA">
      <formula>NOT(ISERROR(SEARCH("ALTA",W8)))</formula>
    </cfRule>
  </conditionalFormatting>
  <conditionalFormatting sqref="Y8">
    <cfRule type="containsText" dxfId="527" priority="521" operator="containsText" text="BAJA">
      <formula>NOT(ISERROR(SEARCH("BAJA",Y8)))</formula>
    </cfRule>
    <cfRule type="containsText" dxfId="526" priority="522" operator="containsText" text="MEDIA">
      <formula>NOT(ISERROR(SEARCH("MEDIA",Y8)))</formula>
    </cfRule>
    <cfRule type="containsText" dxfId="525" priority="523" operator="containsText" text="ALTA">
      <formula>NOT(ISERROR(SEARCH("ALTA",Y8)))</formula>
    </cfRule>
  </conditionalFormatting>
  <conditionalFormatting sqref="Z8">
    <cfRule type="containsText" dxfId="524" priority="518" operator="containsText" text="BAJA">
      <formula>NOT(ISERROR(SEARCH("BAJA",Z8)))</formula>
    </cfRule>
    <cfRule type="containsText" dxfId="523" priority="519" operator="containsText" text="MEDIA">
      <formula>NOT(ISERROR(SEARCH("MEDIA",Z8)))</formula>
    </cfRule>
    <cfRule type="containsText" dxfId="522" priority="520" operator="containsText" text="ALTA">
      <formula>NOT(ISERROR(SEARCH("ALTA",Z8)))</formula>
    </cfRule>
  </conditionalFormatting>
  <conditionalFormatting sqref="AB8">
    <cfRule type="containsText" dxfId="521" priority="515" operator="containsText" text="BAJA">
      <formula>NOT(ISERROR(SEARCH("BAJA",AB8)))</formula>
    </cfRule>
    <cfRule type="containsText" dxfId="520" priority="516" operator="containsText" text="MEDIA">
      <formula>NOT(ISERROR(SEARCH("MEDIA",AB8)))</formula>
    </cfRule>
    <cfRule type="containsText" dxfId="519" priority="517" operator="containsText" text="ALTA">
      <formula>NOT(ISERROR(SEARCH("ALTA",AB8)))</formula>
    </cfRule>
  </conditionalFormatting>
  <conditionalFormatting sqref="AB9">
    <cfRule type="containsText" dxfId="518" priority="512" operator="containsText" text="BAJA">
      <formula>NOT(ISERROR(SEARCH("BAJA",AB9)))</formula>
    </cfRule>
    <cfRule type="containsText" dxfId="517" priority="513" operator="containsText" text="MEDIA">
      <formula>NOT(ISERROR(SEARCH("MEDIA",AB9)))</formula>
    </cfRule>
    <cfRule type="containsText" dxfId="516" priority="514" operator="containsText" text="ALTA">
      <formula>NOT(ISERROR(SEARCH("ALTA",AB9)))</formula>
    </cfRule>
  </conditionalFormatting>
  <conditionalFormatting sqref="AB10:AB12">
    <cfRule type="containsText" dxfId="515" priority="509" operator="containsText" text="BAJA">
      <formula>NOT(ISERROR(SEARCH("BAJA",AB10)))</formula>
    </cfRule>
    <cfRule type="containsText" dxfId="514" priority="510" operator="containsText" text="MEDIA">
      <formula>NOT(ISERROR(SEARCH("MEDIA",AB10)))</formula>
    </cfRule>
    <cfRule type="containsText" dxfId="513" priority="511" operator="containsText" text="ALTA">
      <formula>NOT(ISERROR(SEARCH("ALTA",AB10)))</formula>
    </cfRule>
  </conditionalFormatting>
  <conditionalFormatting sqref="AC8">
    <cfRule type="containsText" dxfId="512" priority="506" operator="containsText" text="BAJA">
      <formula>NOT(ISERROR(SEARCH("BAJA",AC8)))</formula>
    </cfRule>
    <cfRule type="containsText" dxfId="511" priority="507" operator="containsText" text="MEDIA">
      <formula>NOT(ISERROR(SEARCH("MEDIA",AC8)))</formula>
    </cfRule>
    <cfRule type="containsText" dxfId="510" priority="508" operator="containsText" text="ALTA">
      <formula>NOT(ISERROR(SEARCH("ALTA",AC8)))</formula>
    </cfRule>
  </conditionalFormatting>
  <conditionalFormatting sqref="AC9">
    <cfRule type="containsText" dxfId="509" priority="503" operator="containsText" text="BAJA">
      <formula>NOT(ISERROR(SEARCH("BAJA",AC9)))</formula>
    </cfRule>
    <cfRule type="containsText" dxfId="508" priority="504" operator="containsText" text="MEDIA">
      <formula>NOT(ISERROR(SEARCH("MEDIA",AC9)))</formula>
    </cfRule>
    <cfRule type="containsText" dxfId="507" priority="505" operator="containsText" text="ALTA">
      <formula>NOT(ISERROR(SEARCH("ALTA",AC9)))</formula>
    </cfRule>
  </conditionalFormatting>
  <conditionalFormatting sqref="AC10:AC12">
    <cfRule type="containsText" dxfId="506" priority="500" operator="containsText" text="BAJA">
      <formula>NOT(ISERROR(SEARCH("BAJA",AC10)))</formula>
    </cfRule>
    <cfRule type="containsText" dxfId="505" priority="501" operator="containsText" text="MEDIA">
      <formula>NOT(ISERROR(SEARCH("MEDIA",AC10)))</formula>
    </cfRule>
    <cfRule type="containsText" dxfId="504" priority="502" operator="containsText" text="ALTA">
      <formula>NOT(ISERROR(SEARCH("ALTA",AC10)))</formula>
    </cfRule>
  </conditionalFormatting>
  <conditionalFormatting sqref="AE8">
    <cfRule type="containsText" dxfId="503" priority="497" operator="containsText" text="BAJA">
      <formula>NOT(ISERROR(SEARCH("BAJA",AE8)))</formula>
    </cfRule>
    <cfRule type="containsText" dxfId="502" priority="498" operator="containsText" text="MEDIA">
      <formula>NOT(ISERROR(SEARCH("MEDIA",AE8)))</formula>
    </cfRule>
    <cfRule type="containsText" dxfId="501" priority="499" operator="containsText" text="ALTA">
      <formula>NOT(ISERROR(SEARCH("ALTA",AE8)))</formula>
    </cfRule>
  </conditionalFormatting>
  <conditionalFormatting sqref="AF8">
    <cfRule type="containsText" dxfId="500" priority="494" operator="containsText" text="BAJA">
      <formula>NOT(ISERROR(SEARCH("BAJA",AF8)))</formula>
    </cfRule>
    <cfRule type="containsText" dxfId="499" priority="495" operator="containsText" text="MEDIA">
      <formula>NOT(ISERROR(SEARCH("MEDIA",AF8)))</formula>
    </cfRule>
    <cfRule type="containsText" dxfId="498" priority="496" operator="containsText" text="ALTA">
      <formula>NOT(ISERROR(SEARCH("ALTA",AF8)))</formula>
    </cfRule>
  </conditionalFormatting>
  <conditionalFormatting sqref="AH8">
    <cfRule type="containsText" dxfId="497" priority="491" operator="containsText" text="BAJA">
      <formula>NOT(ISERROR(SEARCH("BAJA",AH8)))</formula>
    </cfRule>
    <cfRule type="containsText" dxfId="496" priority="492" operator="containsText" text="MEDIA">
      <formula>NOT(ISERROR(SEARCH("MEDIA",AH8)))</formula>
    </cfRule>
    <cfRule type="containsText" dxfId="495" priority="493" operator="containsText" text="ALTA">
      <formula>NOT(ISERROR(SEARCH("ALTA",AH8)))</formula>
    </cfRule>
  </conditionalFormatting>
  <conditionalFormatting sqref="AH9">
    <cfRule type="containsText" dxfId="494" priority="488" operator="containsText" text="BAJA">
      <formula>NOT(ISERROR(SEARCH("BAJA",AH9)))</formula>
    </cfRule>
    <cfRule type="containsText" dxfId="493" priority="489" operator="containsText" text="MEDIA">
      <formula>NOT(ISERROR(SEARCH("MEDIA",AH9)))</formula>
    </cfRule>
    <cfRule type="containsText" dxfId="492" priority="490" operator="containsText" text="ALTA">
      <formula>NOT(ISERROR(SEARCH("ALTA",AH9)))</formula>
    </cfRule>
  </conditionalFormatting>
  <conditionalFormatting sqref="AI8">
    <cfRule type="containsText" dxfId="491" priority="485" operator="containsText" text="BAJA">
      <formula>NOT(ISERROR(SEARCH("BAJA",AI8)))</formula>
    </cfRule>
    <cfRule type="containsText" dxfId="490" priority="486" operator="containsText" text="MEDIA">
      <formula>NOT(ISERROR(SEARCH("MEDIA",AI8)))</formula>
    </cfRule>
    <cfRule type="containsText" dxfId="489" priority="487" operator="containsText" text="ALTA">
      <formula>NOT(ISERROR(SEARCH("ALTA",AI8)))</formula>
    </cfRule>
  </conditionalFormatting>
  <conditionalFormatting sqref="X22:X25 AJ22:AJ25">
    <cfRule type="containsText" dxfId="483" priority="482" operator="containsText" text="BAJA">
      <formula>NOT(ISERROR(SEARCH("BAJA",X22)))</formula>
    </cfRule>
    <cfRule type="containsText" dxfId="482" priority="483" operator="containsText" text="MEDIA">
      <formula>NOT(ISERROR(SEARCH("MEDIA",X22)))</formula>
    </cfRule>
    <cfRule type="containsText" dxfId="481" priority="484" operator="containsText" text="ALTA">
      <formula>NOT(ISERROR(SEARCH("ALTA",X22)))</formula>
    </cfRule>
  </conditionalFormatting>
  <conditionalFormatting sqref="AT21">
    <cfRule type="containsText" dxfId="480" priority="479" operator="containsText" text="BAJA">
      <formula>NOT(ISERROR(SEARCH("BAJA",AT21)))</formula>
    </cfRule>
    <cfRule type="containsText" dxfId="479" priority="480" operator="containsText" text="MEDIA">
      <formula>NOT(ISERROR(SEARCH("MEDIA",AT21)))</formula>
    </cfRule>
    <cfRule type="containsText" dxfId="478" priority="481" operator="containsText" text="ALTA">
      <formula>NOT(ISERROR(SEARCH("ALTA",AT21)))</formula>
    </cfRule>
  </conditionalFormatting>
  <conditionalFormatting sqref="AN21">
    <cfRule type="containsText" dxfId="477" priority="476" operator="containsText" text="BAJA">
      <formula>NOT(ISERROR(SEARCH("BAJA",AN21)))</formula>
    </cfRule>
    <cfRule type="containsText" dxfId="476" priority="477" operator="containsText" text="MEDIA">
      <formula>NOT(ISERROR(SEARCH("MEDIA",AN21)))</formula>
    </cfRule>
    <cfRule type="containsText" dxfId="475" priority="478" operator="containsText" text="ALTA">
      <formula>NOT(ISERROR(SEARCH("ALTA",AN21)))</formula>
    </cfRule>
  </conditionalFormatting>
  <conditionalFormatting sqref="L21">
    <cfRule type="containsText" dxfId="474" priority="473" operator="containsText" text="BAJA">
      <formula>NOT(ISERROR(SEARCH("BAJA",L21)))</formula>
    </cfRule>
    <cfRule type="containsText" dxfId="473" priority="474" operator="containsText" text="MEDIA">
      <formula>NOT(ISERROR(SEARCH("MEDIA",L21)))</formula>
    </cfRule>
    <cfRule type="containsText" dxfId="472" priority="475" operator="containsText" text="ALTA">
      <formula>NOT(ISERROR(SEARCH("ALTA",L21)))</formula>
    </cfRule>
  </conditionalFormatting>
  <conditionalFormatting sqref="AA21:AA25 AG21:AG25">
    <cfRule type="containsText" dxfId="471" priority="470" operator="containsText" text="BAJA">
      <formula>NOT(ISERROR(SEARCH("BAJA",AA21)))</formula>
    </cfRule>
    <cfRule type="containsText" dxfId="470" priority="471" operator="containsText" text="MEDIA">
      <formula>NOT(ISERROR(SEARCH("MEDIA",AA21)))</formula>
    </cfRule>
    <cfRule type="containsText" dxfId="469" priority="472" operator="containsText" text="ALTA">
      <formula>NOT(ISERROR(SEARCH("ALTA",AA21)))</formula>
    </cfRule>
  </conditionalFormatting>
  <conditionalFormatting sqref="AD21:AD25">
    <cfRule type="containsText" dxfId="468" priority="467" operator="containsText" text="BAJA">
      <formula>NOT(ISERROR(SEARCH("BAJA",AD21)))</formula>
    </cfRule>
    <cfRule type="containsText" dxfId="467" priority="468" operator="containsText" text="MEDIA">
      <formula>NOT(ISERROR(SEARCH("MEDIA",AD21)))</formula>
    </cfRule>
    <cfRule type="containsText" dxfId="466" priority="469" operator="containsText" text="ALTA">
      <formula>NOT(ISERROR(SEARCH("ALTA",AD21)))</formula>
    </cfRule>
  </conditionalFormatting>
  <conditionalFormatting sqref="Q23:R25 Q21:Q22">
    <cfRule type="containsText" dxfId="465" priority="464" operator="containsText" text="BAJA">
      <formula>NOT(ISERROR(SEARCH("BAJA",Q21)))</formula>
    </cfRule>
    <cfRule type="containsText" dxfId="464" priority="465" operator="containsText" text="MEDIA">
      <formula>NOT(ISERROR(SEARCH("MEDIA",Q21)))</formula>
    </cfRule>
    <cfRule type="containsText" dxfId="463" priority="466" operator="containsText" text="ALTA">
      <formula>NOT(ISERROR(SEARCH("ALTA",Q21)))</formula>
    </cfRule>
  </conditionalFormatting>
  <conditionalFormatting sqref="S23:T25 S21:S22">
    <cfRule type="containsText" dxfId="462" priority="461" operator="containsText" text="BAJA">
      <formula>NOT(ISERROR(SEARCH("BAJA",S21)))</formula>
    </cfRule>
    <cfRule type="containsText" dxfId="461" priority="462" operator="containsText" text="MEDIA">
      <formula>NOT(ISERROR(SEARCH("MEDIA",S21)))</formula>
    </cfRule>
    <cfRule type="containsText" dxfId="460" priority="463" operator="containsText" text="ALTA">
      <formula>NOT(ISERROR(SEARCH("ALTA",S21)))</formula>
    </cfRule>
  </conditionalFormatting>
  <conditionalFormatting sqref="U21:U25">
    <cfRule type="containsText" dxfId="459" priority="458" operator="containsText" text="BAJA">
      <formula>NOT(ISERROR(SEARCH("BAJA",U21)))</formula>
    </cfRule>
    <cfRule type="containsText" dxfId="458" priority="459" operator="containsText" text="MEDIA">
      <formula>NOT(ISERROR(SEARCH("MEDIA",U21)))</formula>
    </cfRule>
    <cfRule type="containsText" dxfId="457" priority="460" operator="containsText" text="ALTA">
      <formula>NOT(ISERROR(SEARCH("ALTA",U21)))</formula>
    </cfRule>
  </conditionalFormatting>
  <conditionalFormatting sqref="AJ21">
    <cfRule type="containsText" dxfId="456" priority="455" operator="containsText" text="BAJA">
      <formula>NOT(ISERROR(SEARCH("BAJA",AJ21)))</formula>
    </cfRule>
    <cfRule type="containsText" dxfId="455" priority="456" operator="containsText" text="MEDIA">
      <formula>NOT(ISERROR(SEARCH("MEDIA",AJ21)))</formula>
    </cfRule>
    <cfRule type="containsText" dxfId="454" priority="457" operator="containsText" text="ALTA">
      <formula>NOT(ISERROR(SEARCH("ALTA",AJ21)))</formula>
    </cfRule>
  </conditionalFormatting>
  <conditionalFormatting sqref="AO21:AQ21">
    <cfRule type="containsText" dxfId="453" priority="452" operator="containsText" text="BAJA">
      <formula>NOT(ISERROR(SEARCH("BAJA",AO21)))</formula>
    </cfRule>
    <cfRule type="containsText" dxfId="452" priority="453" operator="containsText" text="MEDIA">
      <formula>NOT(ISERROR(SEARCH("MEDIA",AO21)))</formula>
    </cfRule>
    <cfRule type="containsText" dxfId="451" priority="454" operator="containsText" text="ALTA">
      <formula>NOT(ISERROR(SEARCH("ALTA",AO21)))</formula>
    </cfRule>
  </conditionalFormatting>
  <conditionalFormatting sqref="AU21">
    <cfRule type="containsText" dxfId="450" priority="449" operator="containsText" text="BAJA">
      <formula>NOT(ISERROR(SEARCH("BAJA",AU21)))</formula>
    </cfRule>
    <cfRule type="containsText" dxfId="449" priority="450" operator="containsText" text="MEDIA">
      <formula>NOT(ISERROR(SEARCH("MEDIA",AU21)))</formula>
    </cfRule>
    <cfRule type="containsText" dxfId="448" priority="451" operator="containsText" text="ALTA">
      <formula>NOT(ISERROR(SEARCH("ALTA",AU21)))</formula>
    </cfRule>
  </conditionalFormatting>
  <conditionalFormatting sqref="X21">
    <cfRule type="containsText" dxfId="447" priority="446" operator="containsText" text="BAJA">
      <formula>NOT(ISERROR(SEARCH("BAJA",X21)))</formula>
    </cfRule>
    <cfRule type="containsText" dxfId="446" priority="447" operator="containsText" text="MEDIA">
      <formula>NOT(ISERROR(SEARCH("MEDIA",X21)))</formula>
    </cfRule>
    <cfRule type="containsText" dxfId="445" priority="448" operator="containsText" text="ALTA">
      <formula>NOT(ISERROR(SEARCH("ALTA",X21)))</formula>
    </cfRule>
  </conditionalFormatting>
  <conditionalFormatting sqref="AR21">
    <cfRule type="containsText" dxfId="444" priority="443" operator="containsText" text="BAJA">
      <formula>NOT(ISERROR(SEARCH("BAJA",AR21)))</formula>
    </cfRule>
    <cfRule type="containsText" dxfId="443" priority="444" operator="containsText" text="MEDIA">
      <formula>NOT(ISERROR(SEARCH("MEDIA",AR21)))</formula>
    </cfRule>
    <cfRule type="containsText" dxfId="442" priority="445" operator="containsText" text="ALTA">
      <formula>NOT(ISERROR(SEARCH("ALTA",AR21)))</formula>
    </cfRule>
  </conditionalFormatting>
  <conditionalFormatting sqref="AS21">
    <cfRule type="containsText" dxfId="441" priority="440" operator="containsText" text="BAJA">
      <formula>NOT(ISERROR(SEARCH("BAJA",AS21)))</formula>
    </cfRule>
    <cfRule type="containsText" dxfId="440" priority="441" operator="containsText" text="MEDIA">
      <formula>NOT(ISERROR(SEARCH("MEDIA",AS21)))</formula>
    </cfRule>
    <cfRule type="containsText" dxfId="439" priority="442" operator="containsText" text="ALTA">
      <formula>NOT(ISERROR(SEARCH("ALTA",AS21)))</formula>
    </cfRule>
  </conditionalFormatting>
  <conditionalFormatting sqref="N21">
    <cfRule type="containsText" dxfId="438" priority="432" operator="containsText" text="BAJA">
      <formula>NOT(ISERROR(SEARCH("BAJA",N21)))</formula>
    </cfRule>
    <cfRule type="containsText" dxfId="437" priority="433" operator="containsText" text="MEDIA">
      <formula>NOT(ISERROR(SEARCH("MEDIA",N21)))</formula>
    </cfRule>
    <cfRule type="containsText" dxfId="436" priority="434" operator="containsText" text="ALTA">
      <formula>NOT(ISERROR(SEARCH("ALTA",N21)))</formula>
    </cfRule>
  </conditionalFormatting>
  <conditionalFormatting sqref="R21:R22">
    <cfRule type="containsText" dxfId="435" priority="429" operator="containsText" text="BAJA">
      <formula>NOT(ISERROR(SEARCH("BAJA",R21)))</formula>
    </cfRule>
    <cfRule type="containsText" dxfId="434" priority="430" operator="containsText" text="MEDIA">
      <formula>NOT(ISERROR(SEARCH("MEDIA",R21)))</formula>
    </cfRule>
    <cfRule type="containsText" dxfId="433" priority="431" operator="containsText" text="ALTA">
      <formula>NOT(ISERROR(SEARCH("ALTA",R21)))</formula>
    </cfRule>
  </conditionalFormatting>
  <conditionalFormatting sqref="T21:T22">
    <cfRule type="containsText" dxfId="432" priority="426" operator="containsText" text="BAJA">
      <formula>NOT(ISERROR(SEARCH("BAJA",T21)))</formula>
    </cfRule>
    <cfRule type="containsText" dxfId="431" priority="427" operator="containsText" text="MEDIA">
      <formula>NOT(ISERROR(SEARCH("MEDIA",T21)))</formula>
    </cfRule>
    <cfRule type="containsText" dxfId="430" priority="428" operator="containsText" text="ALTA">
      <formula>NOT(ISERROR(SEARCH("ALTA",T21)))</formula>
    </cfRule>
  </conditionalFormatting>
  <conditionalFormatting sqref="Y21">
    <cfRule type="containsText" dxfId="429" priority="423" operator="containsText" text="BAJA">
      <formula>NOT(ISERROR(SEARCH("BAJA",Y21)))</formula>
    </cfRule>
    <cfRule type="containsText" dxfId="428" priority="424" operator="containsText" text="MEDIA">
      <formula>NOT(ISERROR(SEARCH("MEDIA",Y21)))</formula>
    </cfRule>
    <cfRule type="containsText" dxfId="427" priority="425" operator="containsText" text="ALTA">
      <formula>NOT(ISERROR(SEARCH("ALTA",Y21)))</formula>
    </cfRule>
  </conditionalFormatting>
  <conditionalFormatting sqref="Y22">
    <cfRule type="containsText" dxfId="426" priority="420" operator="containsText" text="BAJA">
      <formula>NOT(ISERROR(SEARCH("BAJA",Y22)))</formula>
    </cfRule>
    <cfRule type="containsText" dxfId="425" priority="421" operator="containsText" text="MEDIA">
      <formula>NOT(ISERROR(SEARCH("MEDIA",Y22)))</formula>
    </cfRule>
    <cfRule type="containsText" dxfId="424" priority="422" operator="containsText" text="ALTA">
      <formula>NOT(ISERROR(SEARCH("ALTA",Y22)))</formula>
    </cfRule>
  </conditionalFormatting>
  <conditionalFormatting sqref="AB21">
    <cfRule type="containsText" dxfId="423" priority="417" operator="containsText" text="BAJA">
      <formula>NOT(ISERROR(SEARCH("BAJA",AB21)))</formula>
    </cfRule>
    <cfRule type="containsText" dxfId="422" priority="418" operator="containsText" text="MEDIA">
      <formula>NOT(ISERROR(SEARCH("MEDIA",AB21)))</formula>
    </cfRule>
    <cfRule type="containsText" dxfId="421" priority="419" operator="containsText" text="ALTA">
      <formula>NOT(ISERROR(SEARCH("ALTA",AB21)))</formula>
    </cfRule>
  </conditionalFormatting>
  <conditionalFormatting sqref="AB22">
    <cfRule type="containsText" dxfId="420" priority="414" operator="containsText" text="BAJA">
      <formula>NOT(ISERROR(SEARCH("BAJA",AB22)))</formula>
    </cfRule>
    <cfRule type="containsText" dxfId="419" priority="415" operator="containsText" text="MEDIA">
      <formula>NOT(ISERROR(SEARCH("MEDIA",AB22)))</formula>
    </cfRule>
    <cfRule type="containsText" dxfId="418" priority="416" operator="containsText" text="ALTA">
      <formula>NOT(ISERROR(SEARCH("ALTA",AB22)))</formula>
    </cfRule>
  </conditionalFormatting>
  <conditionalFormatting sqref="AC21">
    <cfRule type="containsText" dxfId="417" priority="411" operator="containsText" text="BAJA">
      <formula>NOT(ISERROR(SEARCH("BAJA",AC21)))</formula>
    </cfRule>
    <cfRule type="containsText" dxfId="416" priority="412" operator="containsText" text="MEDIA">
      <formula>NOT(ISERROR(SEARCH("MEDIA",AC21)))</formula>
    </cfRule>
    <cfRule type="containsText" dxfId="415" priority="413" operator="containsText" text="ALTA">
      <formula>NOT(ISERROR(SEARCH("ALTA",AC21)))</formula>
    </cfRule>
  </conditionalFormatting>
  <conditionalFormatting sqref="AC22">
    <cfRule type="containsText" dxfId="414" priority="408" operator="containsText" text="BAJA">
      <formula>NOT(ISERROR(SEARCH("BAJA",AC22)))</formula>
    </cfRule>
    <cfRule type="containsText" dxfId="413" priority="409" operator="containsText" text="MEDIA">
      <formula>NOT(ISERROR(SEARCH("MEDIA",AC22)))</formula>
    </cfRule>
    <cfRule type="containsText" dxfId="412" priority="410" operator="containsText" text="ALTA">
      <formula>NOT(ISERROR(SEARCH("ALTA",AC22)))</formula>
    </cfRule>
  </conditionalFormatting>
  <conditionalFormatting sqref="AE21">
    <cfRule type="containsText" dxfId="411" priority="405" operator="containsText" text="BAJA">
      <formula>NOT(ISERROR(SEARCH("BAJA",AE21)))</formula>
    </cfRule>
    <cfRule type="containsText" dxfId="410" priority="406" operator="containsText" text="MEDIA">
      <formula>NOT(ISERROR(SEARCH("MEDIA",AE21)))</formula>
    </cfRule>
    <cfRule type="containsText" dxfId="409" priority="407" operator="containsText" text="ALTA">
      <formula>NOT(ISERROR(SEARCH("ALTA",AE21)))</formula>
    </cfRule>
  </conditionalFormatting>
  <conditionalFormatting sqref="AF22">
    <cfRule type="containsText" dxfId="408" priority="402" operator="containsText" text="BAJA">
      <formula>NOT(ISERROR(SEARCH("BAJA",AF22)))</formula>
    </cfRule>
    <cfRule type="containsText" dxfId="407" priority="403" operator="containsText" text="MEDIA">
      <formula>NOT(ISERROR(SEARCH("MEDIA",AF22)))</formula>
    </cfRule>
    <cfRule type="containsText" dxfId="406" priority="404" operator="containsText" text="ALTA">
      <formula>NOT(ISERROR(SEARCH("ALTA",AF22)))</formula>
    </cfRule>
  </conditionalFormatting>
  <conditionalFormatting sqref="AK21">
    <cfRule type="containsText" dxfId="405" priority="399" operator="containsText" text="BAJA">
      <formula>NOT(ISERROR(SEARCH("BAJA",AK21)))</formula>
    </cfRule>
    <cfRule type="containsText" dxfId="404" priority="400" operator="containsText" text="MEDIA">
      <formula>NOT(ISERROR(SEARCH("MEDIA",AK21)))</formula>
    </cfRule>
    <cfRule type="containsText" dxfId="403" priority="401" operator="containsText" text="ALTA">
      <formula>NOT(ISERROR(SEARCH("ALTA",AK21)))</formula>
    </cfRule>
  </conditionalFormatting>
  <conditionalFormatting sqref="AK22">
    <cfRule type="containsText" dxfId="402" priority="396" operator="containsText" text="BAJA">
      <formula>NOT(ISERROR(SEARCH("BAJA",AK22)))</formula>
    </cfRule>
    <cfRule type="containsText" dxfId="401" priority="397" operator="containsText" text="MEDIA">
      <formula>NOT(ISERROR(SEARCH("MEDIA",AK22)))</formula>
    </cfRule>
    <cfRule type="containsText" dxfId="400" priority="398" operator="containsText" text="ALTA">
      <formula>NOT(ISERROR(SEARCH("ALTA",AK22)))</formula>
    </cfRule>
  </conditionalFormatting>
  <conditionalFormatting sqref="X26:X31">
    <cfRule type="containsText" dxfId="394" priority="384" operator="containsText" text="BAJA">
      <formula>NOT(ISERROR(SEARCH("BAJA",X26)))</formula>
    </cfRule>
    <cfRule type="containsText" dxfId="393" priority="385" operator="containsText" text="MEDIA">
      <formula>NOT(ISERROR(SEARCH("MEDIA",X26)))</formula>
    </cfRule>
    <cfRule type="containsText" dxfId="392" priority="386" operator="containsText" text="ALTA">
      <formula>NOT(ISERROR(SEARCH("ALTA",X26)))</formula>
    </cfRule>
  </conditionalFormatting>
  <conditionalFormatting sqref="AJ26:AJ31">
    <cfRule type="containsText" dxfId="391" priority="393" operator="containsText" text="BAJA">
      <formula>NOT(ISERROR(SEARCH("BAJA",AJ26)))</formula>
    </cfRule>
    <cfRule type="containsText" dxfId="390" priority="394" operator="containsText" text="MEDIA">
      <formula>NOT(ISERROR(SEARCH("MEDIA",AJ26)))</formula>
    </cfRule>
    <cfRule type="containsText" dxfId="389" priority="395" operator="containsText" text="ALTA">
      <formula>NOT(ISERROR(SEARCH("ALTA",AJ26)))</formula>
    </cfRule>
  </conditionalFormatting>
  <conditionalFormatting sqref="L26">
    <cfRule type="containsText" dxfId="388" priority="390" operator="containsText" text="BAJA">
      <formula>NOT(ISERROR(SEARCH("BAJA",L26)))</formula>
    </cfRule>
    <cfRule type="containsText" dxfId="387" priority="391" operator="containsText" text="MEDIA">
      <formula>NOT(ISERROR(SEARCH("MEDIA",L26)))</formula>
    </cfRule>
    <cfRule type="containsText" dxfId="386" priority="392" operator="containsText" text="ALTA">
      <formula>NOT(ISERROR(SEARCH("ALTA",L26)))</formula>
    </cfRule>
  </conditionalFormatting>
  <conditionalFormatting sqref="AA26:AA31 AG26:AG31">
    <cfRule type="containsText" dxfId="385" priority="387" operator="containsText" text="BAJA">
      <formula>NOT(ISERROR(SEARCH("BAJA",AA26)))</formula>
    </cfRule>
    <cfRule type="containsText" dxfId="384" priority="388" operator="containsText" text="MEDIA">
      <formula>NOT(ISERROR(SEARCH("MEDIA",AA26)))</formula>
    </cfRule>
    <cfRule type="containsText" dxfId="383" priority="389" operator="containsText" text="ALTA">
      <formula>NOT(ISERROR(SEARCH("ALTA",AA26)))</formula>
    </cfRule>
  </conditionalFormatting>
  <conditionalFormatting sqref="AD26:AD31">
    <cfRule type="containsText" dxfId="382" priority="381" operator="containsText" text="BAJA">
      <formula>NOT(ISERROR(SEARCH("BAJA",AD26)))</formula>
    </cfRule>
    <cfRule type="containsText" dxfId="381" priority="382" operator="containsText" text="MEDIA">
      <formula>NOT(ISERROR(SEARCH("MEDIA",AD26)))</formula>
    </cfRule>
    <cfRule type="containsText" dxfId="380" priority="383" operator="containsText" text="ALTA">
      <formula>NOT(ISERROR(SEARCH("ALTA",AD26)))</formula>
    </cfRule>
  </conditionalFormatting>
  <conditionalFormatting sqref="Q26:Q31">
    <cfRule type="containsText" dxfId="379" priority="378" operator="containsText" text="BAJA">
      <formula>NOT(ISERROR(SEARCH("BAJA",Q26)))</formula>
    </cfRule>
    <cfRule type="containsText" dxfId="378" priority="379" operator="containsText" text="MEDIA">
      <formula>NOT(ISERROR(SEARCH("MEDIA",Q26)))</formula>
    </cfRule>
    <cfRule type="containsText" dxfId="377" priority="380" operator="containsText" text="ALTA">
      <formula>NOT(ISERROR(SEARCH("ALTA",Q26)))</formula>
    </cfRule>
  </conditionalFormatting>
  <conditionalFormatting sqref="S26:S31">
    <cfRule type="containsText" dxfId="376" priority="375" operator="containsText" text="BAJA">
      <formula>NOT(ISERROR(SEARCH("BAJA",S26)))</formula>
    </cfRule>
    <cfRule type="containsText" dxfId="375" priority="376" operator="containsText" text="MEDIA">
      <formula>NOT(ISERROR(SEARCH("MEDIA",S26)))</formula>
    </cfRule>
    <cfRule type="containsText" dxfId="374" priority="377" operator="containsText" text="ALTA">
      <formula>NOT(ISERROR(SEARCH("ALTA",S26)))</formula>
    </cfRule>
  </conditionalFormatting>
  <conditionalFormatting sqref="U26:U31">
    <cfRule type="containsText" dxfId="373" priority="372" operator="containsText" text="BAJA">
      <formula>NOT(ISERROR(SEARCH("BAJA",U26)))</formula>
    </cfRule>
    <cfRule type="containsText" dxfId="372" priority="373" operator="containsText" text="MEDIA">
      <formula>NOT(ISERROR(SEARCH("MEDIA",U26)))</formula>
    </cfRule>
    <cfRule type="containsText" dxfId="371" priority="374" operator="containsText" text="ALTA">
      <formula>NOT(ISERROR(SEARCH("ALTA",U26)))</formula>
    </cfRule>
  </conditionalFormatting>
  <conditionalFormatting sqref="AU26">
    <cfRule type="containsText" dxfId="370" priority="369" operator="containsText" text="BAJA">
      <formula>NOT(ISERROR(SEARCH("BAJA",AU26)))</formula>
    </cfRule>
    <cfRule type="containsText" dxfId="369" priority="370" operator="containsText" text="MEDIA">
      <formula>NOT(ISERROR(SEARCH("MEDIA",AU26)))</formula>
    </cfRule>
    <cfRule type="containsText" dxfId="368" priority="371" operator="containsText" text="ALTA">
      <formula>NOT(ISERROR(SEARCH("ALTA",AU26)))</formula>
    </cfRule>
  </conditionalFormatting>
  <conditionalFormatting sqref="AT26">
    <cfRule type="containsText" dxfId="367" priority="366" operator="containsText" text="BAJA">
      <formula>NOT(ISERROR(SEARCH("BAJA",AT26)))</formula>
    </cfRule>
    <cfRule type="containsText" dxfId="366" priority="367" operator="containsText" text="MEDIA">
      <formula>NOT(ISERROR(SEARCH("MEDIA",AT26)))</formula>
    </cfRule>
    <cfRule type="containsText" dxfId="365" priority="368" operator="containsText" text="ALTA">
      <formula>NOT(ISERROR(SEARCH("ALTA",AT26)))</formula>
    </cfRule>
  </conditionalFormatting>
  <conditionalFormatting sqref="AN26">
    <cfRule type="containsText" dxfId="364" priority="363" operator="containsText" text="BAJA">
      <formula>NOT(ISERROR(SEARCH("BAJA",AN26)))</formula>
    </cfRule>
    <cfRule type="containsText" dxfId="363" priority="364" operator="containsText" text="MEDIA">
      <formula>NOT(ISERROR(SEARCH("MEDIA",AN26)))</formula>
    </cfRule>
    <cfRule type="containsText" dxfId="362" priority="365" operator="containsText" text="ALTA">
      <formula>NOT(ISERROR(SEARCH("ALTA",AN26)))</formula>
    </cfRule>
  </conditionalFormatting>
  <conditionalFormatting sqref="AO26">
    <cfRule type="containsText" dxfId="361" priority="360" operator="containsText" text="BAJA">
      <formula>NOT(ISERROR(SEARCH("BAJA",AO26)))</formula>
    </cfRule>
    <cfRule type="containsText" dxfId="360" priority="361" operator="containsText" text="MEDIA">
      <formula>NOT(ISERROR(SEARCH("MEDIA",AO26)))</formula>
    </cfRule>
    <cfRule type="containsText" dxfId="359" priority="362" operator="containsText" text="ALTA">
      <formula>NOT(ISERROR(SEARCH("ALTA",AO26)))</formula>
    </cfRule>
  </conditionalFormatting>
  <conditionalFormatting sqref="AP26">
    <cfRule type="containsText" dxfId="358" priority="357" operator="containsText" text="BAJA">
      <formula>NOT(ISERROR(SEARCH("BAJA",AP26)))</formula>
    </cfRule>
    <cfRule type="containsText" dxfId="357" priority="358" operator="containsText" text="MEDIA">
      <formula>NOT(ISERROR(SEARCH("MEDIA",AP26)))</formula>
    </cfRule>
    <cfRule type="containsText" dxfId="356" priority="359" operator="containsText" text="ALTA">
      <formula>NOT(ISERROR(SEARCH("ALTA",AP26)))</formula>
    </cfRule>
  </conditionalFormatting>
  <conditionalFormatting sqref="AR26">
    <cfRule type="containsText" dxfId="355" priority="354" operator="containsText" text="BAJA">
      <formula>NOT(ISERROR(SEARCH("BAJA",AR26)))</formula>
    </cfRule>
    <cfRule type="containsText" dxfId="354" priority="355" operator="containsText" text="MEDIA">
      <formula>NOT(ISERROR(SEARCH("MEDIA",AR26)))</formula>
    </cfRule>
    <cfRule type="containsText" dxfId="353" priority="356" operator="containsText" text="ALTA">
      <formula>NOT(ISERROR(SEARCH("ALTA",AR26)))</formula>
    </cfRule>
  </conditionalFormatting>
  <conditionalFormatting sqref="AS26">
    <cfRule type="containsText" dxfId="352" priority="351" operator="containsText" text="BAJA">
      <formula>NOT(ISERROR(SEARCH("BAJA",AS26)))</formula>
    </cfRule>
    <cfRule type="containsText" dxfId="351" priority="352" operator="containsText" text="MEDIA">
      <formula>NOT(ISERROR(SEARCH("MEDIA",AS26)))</formula>
    </cfRule>
    <cfRule type="containsText" dxfId="350" priority="353" operator="containsText" text="ALTA">
      <formula>NOT(ISERROR(SEARCH("ALTA",AS26)))</formula>
    </cfRule>
  </conditionalFormatting>
  <conditionalFormatting sqref="N26">
    <cfRule type="containsText" dxfId="349" priority="343" operator="containsText" text="BAJA">
      <formula>NOT(ISERROR(SEARCH("BAJA",N26)))</formula>
    </cfRule>
    <cfRule type="containsText" dxfId="348" priority="344" operator="containsText" text="MEDIA">
      <formula>NOT(ISERROR(SEARCH("MEDIA",N26)))</formula>
    </cfRule>
    <cfRule type="containsText" dxfId="347" priority="345" operator="containsText" text="ALTA">
      <formula>NOT(ISERROR(SEARCH("ALTA",N26)))</formula>
    </cfRule>
  </conditionalFormatting>
  <conditionalFormatting sqref="O26">
    <cfRule type="containsText" dxfId="346" priority="340" operator="containsText" text="BAJA">
      <formula>NOT(ISERROR(SEARCH("BAJA",O26)))</formula>
    </cfRule>
    <cfRule type="containsText" dxfId="345" priority="341" operator="containsText" text="MEDIA">
      <formula>NOT(ISERROR(SEARCH("MEDIA",O26)))</formula>
    </cfRule>
    <cfRule type="containsText" dxfId="344" priority="342" operator="containsText" text="ALTA">
      <formula>NOT(ISERROR(SEARCH("ALTA",O26)))</formula>
    </cfRule>
  </conditionalFormatting>
  <conditionalFormatting sqref="O27">
    <cfRule type="containsText" dxfId="343" priority="337" operator="containsText" text="BAJA">
      <formula>NOT(ISERROR(SEARCH("BAJA",O27)))</formula>
    </cfRule>
    <cfRule type="containsText" dxfId="342" priority="338" operator="containsText" text="MEDIA">
      <formula>NOT(ISERROR(SEARCH("MEDIA",O27)))</formula>
    </cfRule>
    <cfRule type="containsText" dxfId="341" priority="339" operator="containsText" text="ALTA">
      <formula>NOT(ISERROR(SEARCH("ALTA",O27)))</formula>
    </cfRule>
  </conditionalFormatting>
  <conditionalFormatting sqref="O28:O29">
    <cfRule type="containsText" dxfId="340" priority="334" operator="containsText" text="BAJA">
      <formula>NOT(ISERROR(SEARCH("BAJA",O28)))</formula>
    </cfRule>
    <cfRule type="containsText" dxfId="339" priority="335" operator="containsText" text="MEDIA">
      <formula>NOT(ISERROR(SEARCH("MEDIA",O28)))</formula>
    </cfRule>
    <cfRule type="containsText" dxfId="338" priority="336" operator="containsText" text="ALTA">
      <formula>NOT(ISERROR(SEARCH("ALTA",O28)))</formula>
    </cfRule>
  </conditionalFormatting>
  <conditionalFormatting sqref="P26">
    <cfRule type="containsText" dxfId="337" priority="331" operator="containsText" text="BAJA">
      <formula>NOT(ISERROR(SEARCH("BAJA",P26)))</formula>
    </cfRule>
    <cfRule type="containsText" dxfId="336" priority="332" operator="containsText" text="MEDIA">
      <formula>NOT(ISERROR(SEARCH("MEDIA",P26)))</formula>
    </cfRule>
    <cfRule type="containsText" dxfId="335" priority="333" operator="containsText" text="ALTA">
      <formula>NOT(ISERROR(SEARCH("ALTA",P26)))</formula>
    </cfRule>
  </conditionalFormatting>
  <conditionalFormatting sqref="P27">
    <cfRule type="containsText" dxfId="334" priority="328" operator="containsText" text="BAJA">
      <formula>NOT(ISERROR(SEARCH("BAJA",P27)))</formula>
    </cfRule>
    <cfRule type="containsText" dxfId="333" priority="329" operator="containsText" text="MEDIA">
      <formula>NOT(ISERROR(SEARCH("MEDIA",P27)))</formula>
    </cfRule>
    <cfRule type="containsText" dxfId="332" priority="330" operator="containsText" text="ALTA">
      <formula>NOT(ISERROR(SEARCH("ALTA",P27)))</formula>
    </cfRule>
  </conditionalFormatting>
  <conditionalFormatting sqref="R26:R30">
    <cfRule type="containsText" dxfId="331" priority="325" operator="containsText" text="BAJA">
      <formula>NOT(ISERROR(SEARCH("BAJA",R26)))</formula>
    </cfRule>
    <cfRule type="containsText" dxfId="330" priority="326" operator="containsText" text="MEDIA">
      <formula>NOT(ISERROR(SEARCH("MEDIA",R26)))</formula>
    </cfRule>
    <cfRule type="containsText" dxfId="329" priority="327" operator="containsText" text="ALTA">
      <formula>NOT(ISERROR(SEARCH("ALTA",R26)))</formula>
    </cfRule>
  </conditionalFormatting>
  <conditionalFormatting sqref="R31">
    <cfRule type="containsText" dxfId="328" priority="322" operator="containsText" text="BAJA">
      <formula>NOT(ISERROR(SEARCH("BAJA",R31)))</formula>
    </cfRule>
    <cfRule type="containsText" dxfId="327" priority="323" operator="containsText" text="MEDIA">
      <formula>NOT(ISERROR(SEARCH("MEDIA",R31)))</formula>
    </cfRule>
    <cfRule type="containsText" dxfId="326" priority="324" operator="containsText" text="ALTA">
      <formula>NOT(ISERROR(SEARCH("ALTA",R31)))</formula>
    </cfRule>
  </conditionalFormatting>
  <conditionalFormatting sqref="T26:T30">
    <cfRule type="containsText" dxfId="325" priority="319" operator="containsText" text="BAJA">
      <formula>NOT(ISERROR(SEARCH("BAJA",T26)))</formula>
    </cfRule>
    <cfRule type="containsText" dxfId="324" priority="320" operator="containsText" text="MEDIA">
      <formula>NOT(ISERROR(SEARCH("MEDIA",T26)))</formula>
    </cfRule>
    <cfRule type="containsText" dxfId="323" priority="321" operator="containsText" text="ALTA">
      <formula>NOT(ISERROR(SEARCH("ALTA",T26)))</formula>
    </cfRule>
  </conditionalFormatting>
  <conditionalFormatting sqref="T31">
    <cfRule type="containsText" dxfId="322" priority="316" operator="containsText" text="BAJA">
      <formula>NOT(ISERROR(SEARCH("BAJA",T31)))</formula>
    </cfRule>
    <cfRule type="containsText" dxfId="321" priority="317" operator="containsText" text="MEDIA">
      <formula>NOT(ISERROR(SEARCH("MEDIA",T31)))</formula>
    </cfRule>
    <cfRule type="containsText" dxfId="320" priority="318" operator="containsText" text="ALTA">
      <formula>NOT(ISERROR(SEARCH("ALTA",T31)))</formula>
    </cfRule>
  </conditionalFormatting>
  <conditionalFormatting sqref="V26">
    <cfRule type="containsText" dxfId="319" priority="313" operator="containsText" text="BAJA">
      <formula>NOT(ISERROR(SEARCH("BAJA",V26)))</formula>
    </cfRule>
    <cfRule type="containsText" dxfId="318" priority="314" operator="containsText" text="MEDIA">
      <formula>NOT(ISERROR(SEARCH("MEDIA",V26)))</formula>
    </cfRule>
    <cfRule type="containsText" dxfId="317" priority="315" operator="containsText" text="ALTA">
      <formula>NOT(ISERROR(SEARCH("ALTA",V26)))</formula>
    </cfRule>
  </conditionalFormatting>
  <conditionalFormatting sqref="W26">
    <cfRule type="containsText" dxfId="316" priority="310" operator="containsText" text="BAJA">
      <formula>NOT(ISERROR(SEARCH("BAJA",W26)))</formula>
    </cfRule>
    <cfRule type="containsText" dxfId="315" priority="311" operator="containsText" text="MEDIA">
      <formula>NOT(ISERROR(SEARCH("MEDIA",W26)))</formula>
    </cfRule>
    <cfRule type="containsText" dxfId="314" priority="312" operator="containsText" text="ALTA">
      <formula>NOT(ISERROR(SEARCH("ALTA",W26)))</formula>
    </cfRule>
  </conditionalFormatting>
  <conditionalFormatting sqref="Y26">
    <cfRule type="containsText" dxfId="313" priority="307" operator="containsText" text="BAJA">
      <formula>NOT(ISERROR(SEARCH("BAJA",Y26)))</formula>
    </cfRule>
    <cfRule type="containsText" dxfId="312" priority="308" operator="containsText" text="MEDIA">
      <formula>NOT(ISERROR(SEARCH("MEDIA",Y26)))</formula>
    </cfRule>
    <cfRule type="containsText" dxfId="311" priority="309" operator="containsText" text="ALTA">
      <formula>NOT(ISERROR(SEARCH("ALTA",Y26)))</formula>
    </cfRule>
  </conditionalFormatting>
  <conditionalFormatting sqref="Y27">
    <cfRule type="containsText" dxfId="310" priority="304" operator="containsText" text="BAJA">
      <formula>NOT(ISERROR(SEARCH("BAJA",Y27)))</formula>
    </cfRule>
    <cfRule type="containsText" dxfId="309" priority="305" operator="containsText" text="MEDIA">
      <formula>NOT(ISERROR(SEARCH("MEDIA",Y27)))</formula>
    </cfRule>
    <cfRule type="containsText" dxfId="308" priority="306" operator="containsText" text="ALTA">
      <formula>NOT(ISERROR(SEARCH("ALTA",Y27)))</formula>
    </cfRule>
  </conditionalFormatting>
  <conditionalFormatting sqref="Y28:Y29">
    <cfRule type="containsText" dxfId="307" priority="301" operator="containsText" text="BAJA">
      <formula>NOT(ISERROR(SEARCH("BAJA",Y28)))</formula>
    </cfRule>
    <cfRule type="containsText" dxfId="306" priority="302" operator="containsText" text="MEDIA">
      <formula>NOT(ISERROR(SEARCH("MEDIA",Y28)))</formula>
    </cfRule>
    <cfRule type="containsText" dxfId="305" priority="303" operator="containsText" text="ALTA">
      <formula>NOT(ISERROR(SEARCH("ALTA",Y28)))</formula>
    </cfRule>
  </conditionalFormatting>
  <conditionalFormatting sqref="Y30">
    <cfRule type="containsText" dxfId="304" priority="298" operator="containsText" text="BAJA">
      <formula>NOT(ISERROR(SEARCH("BAJA",Y30)))</formula>
    </cfRule>
    <cfRule type="containsText" dxfId="303" priority="299" operator="containsText" text="MEDIA">
      <formula>NOT(ISERROR(SEARCH("MEDIA",Y30)))</formula>
    </cfRule>
    <cfRule type="containsText" dxfId="302" priority="300" operator="containsText" text="ALTA">
      <formula>NOT(ISERROR(SEARCH("ALTA",Y30)))</formula>
    </cfRule>
  </conditionalFormatting>
  <conditionalFormatting sqref="Z26">
    <cfRule type="containsText" dxfId="301" priority="295" operator="containsText" text="BAJA">
      <formula>NOT(ISERROR(SEARCH("BAJA",Z26)))</formula>
    </cfRule>
    <cfRule type="containsText" dxfId="300" priority="296" operator="containsText" text="MEDIA">
      <formula>NOT(ISERROR(SEARCH("MEDIA",Z26)))</formula>
    </cfRule>
    <cfRule type="containsText" dxfId="299" priority="297" operator="containsText" text="ALTA">
      <formula>NOT(ISERROR(SEARCH("ALTA",Z26)))</formula>
    </cfRule>
  </conditionalFormatting>
  <conditionalFormatting sqref="AB26">
    <cfRule type="containsText" dxfId="298" priority="292" operator="containsText" text="BAJA">
      <formula>NOT(ISERROR(SEARCH("BAJA",AB26)))</formula>
    </cfRule>
    <cfRule type="containsText" dxfId="297" priority="293" operator="containsText" text="MEDIA">
      <formula>NOT(ISERROR(SEARCH("MEDIA",AB26)))</formula>
    </cfRule>
    <cfRule type="containsText" dxfId="296" priority="294" operator="containsText" text="ALTA">
      <formula>NOT(ISERROR(SEARCH("ALTA",AB26)))</formula>
    </cfRule>
  </conditionalFormatting>
  <conditionalFormatting sqref="AB28:AB29">
    <cfRule type="containsText" dxfId="295" priority="286" operator="containsText" text="BAJA">
      <formula>NOT(ISERROR(SEARCH("BAJA",AB28)))</formula>
    </cfRule>
    <cfRule type="containsText" dxfId="294" priority="287" operator="containsText" text="MEDIA">
      <formula>NOT(ISERROR(SEARCH("MEDIA",AB28)))</formula>
    </cfRule>
    <cfRule type="containsText" dxfId="293" priority="288" operator="containsText" text="ALTA">
      <formula>NOT(ISERROR(SEARCH("ALTA",AB28)))</formula>
    </cfRule>
  </conditionalFormatting>
  <conditionalFormatting sqref="AB27">
    <cfRule type="containsText" dxfId="292" priority="289" operator="containsText" text="BAJA">
      <formula>NOT(ISERROR(SEARCH("BAJA",AB27)))</formula>
    </cfRule>
    <cfRule type="containsText" dxfId="291" priority="290" operator="containsText" text="MEDIA">
      <formula>NOT(ISERROR(SEARCH("MEDIA",AB27)))</formula>
    </cfRule>
    <cfRule type="containsText" dxfId="290" priority="291" operator="containsText" text="ALTA">
      <formula>NOT(ISERROR(SEARCH("ALTA",AB27)))</formula>
    </cfRule>
  </conditionalFormatting>
  <conditionalFormatting sqref="AC26">
    <cfRule type="containsText" dxfId="289" priority="283" operator="containsText" text="BAJA">
      <formula>NOT(ISERROR(SEARCH("BAJA",AC26)))</formula>
    </cfRule>
    <cfRule type="containsText" dxfId="288" priority="284" operator="containsText" text="MEDIA">
      <formula>NOT(ISERROR(SEARCH("MEDIA",AC26)))</formula>
    </cfRule>
    <cfRule type="containsText" dxfId="287" priority="285" operator="containsText" text="ALTA">
      <formula>NOT(ISERROR(SEARCH("ALTA",AC26)))</formula>
    </cfRule>
  </conditionalFormatting>
  <conditionalFormatting sqref="AC27">
    <cfRule type="containsText" dxfId="286" priority="280" operator="containsText" text="BAJA">
      <formula>NOT(ISERROR(SEARCH("BAJA",AC27)))</formula>
    </cfRule>
    <cfRule type="containsText" dxfId="285" priority="281" operator="containsText" text="MEDIA">
      <formula>NOT(ISERROR(SEARCH("MEDIA",AC27)))</formula>
    </cfRule>
    <cfRule type="containsText" dxfId="284" priority="282" operator="containsText" text="ALTA">
      <formula>NOT(ISERROR(SEARCH("ALTA",AC27)))</formula>
    </cfRule>
  </conditionalFormatting>
  <conditionalFormatting sqref="AC28:AC29">
    <cfRule type="containsText" dxfId="283" priority="277" operator="containsText" text="BAJA">
      <formula>NOT(ISERROR(SEARCH("BAJA",AC28)))</formula>
    </cfRule>
    <cfRule type="containsText" dxfId="282" priority="278" operator="containsText" text="MEDIA">
      <formula>NOT(ISERROR(SEARCH("MEDIA",AC28)))</formula>
    </cfRule>
    <cfRule type="containsText" dxfId="281" priority="279" operator="containsText" text="ALTA">
      <formula>NOT(ISERROR(SEARCH("ALTA",AC28)))</formula>
    </cfRule>
  </conditionalFormatting>
  <conditionalFormatting sqref="AC26:AC27">
    <cfRule type="containsText" dxfId="280" priority="274" operator="containsText" text="BAJA">
      <formula>NOT(ISERROR(SEARCH("BAJA",AC26)))</formula>
    </cfRule>
    <cfRule type="containsText" dxfId="279" priority="275" operator="containsText" text="MEDIA">
      <formula>NOT(ISERROR(SEARCH("MEDIA",AC26)))</formula>
    </cfRule>
    <cfRule type="containsText" dxfId="278" priority="276" operator="containsText" text="ALTA">
      <formula>NOT(ISERROR(SEARCH("ALTA",AC26)))</formula>
    </cfRule>
  </conditionalFormatting>
  <conditionalFormatting sqref="AE26">
    <cfRule type="containsText" dxfId="277" priority="271" operator="containsText" text="BAJA">
      <formula>NOT(ISERROR(SEARCH("BAJA",AE26)))</formula>
    </cfRule>
    <cfRule type="containsText" dxfId="276" priority="272" operator="containsText" text="MEDIA">
      <formula>NOT(ISERROR(SEARCH("MEDIA",AE26)))</formula>
    </cfRule>
    <cfRule type="containsText" dxfId="275" priority="273" operator="containsText" text="ALTA">
      <formula>NOT(ISERROR(SEARCH("ALTA",AE26)))</formula>
    </cfRule>
  </conditionalFormatting>
  <conditionalFormatting sqref="AE27">
    <cfRule type="containsText" dxfId="274" priority="268" operator="containsText" text="BAJA">
      <formula>NOT(ISERROR(SEARCH("BAJA",AE27)))</formula>
    </cfRule>
    <cfRule type="containsText" dxfId="273" priority="269" operator="containsText" text="MEDIA">
      <formula>NOT(ISERROR(SEARCH("MEDIA",AE27)))</formula>
    </cfRule>
    <cfRule type="containsText" dxfId="272" priority="270" operator="containsText" text="ALTA">
      <formula>NOT(ISERROR(SEARCH("ALTA",AE27)))</formula>
    </cfRule>
  </conditionalFormatting>
  <conditionalFormatting sqref="AE28:AE29">
    <cfRule type="containsText" dxfId="271" priority="265" operator="containsText" text="BAJA">
      <formula>NOT(ISERROR(SEARCH("BAJA",AE28)))</formula>
    </cfRule>
    <cfRule type="containsText" dxfId="270" priority="266" operator="containsText" text="MEDIA">
      <formula>NOT(ISERROR(SEARCH("MEDIA",AE28)))</formula>
    </cfRule>
    <cfRule type="containsText" dxfId="269" priority="267" operator="containsText" text="ALTA">
      <formula>NOT(ISERROR(SEARCH("ALTA",AE28)))</formula>
    </cfRule>
  </conditionalFormatting>
  <conditionalFormatting sqref="AF26">
    <cfRule type="containsText" dxfId="268" priority="262" operator="containsText" text="BAJA">
      <formula>NOT(ISERROR(SEARCH("BAJA",AF26)))</formula>
    </cfRule>
    <cfRule type="containsText" dxfId="267" priority="263" operator="containsText" text="MEDIA">
      <formula>NOT(ISERROR(SEARCH("MEDIA",AF26)))</formula>
    </cfRule>
    <cfRule type="containsText" dxfId="266" priority="264" operator="containsText" text="ALTA">
      <formula>NOT(ISERROR(SEARCH("ALTA",AF26)))</formula>
    </cfRule>
  </conditionalFormatting>
  <conditionalFormatting sqref="AF27">
    <cfRule type="containsText" dxfId="265" priority="259" operator="containsText" text="BAJA">
      <formula>NOT(ISERROR(SEARCH("BAJA",AF27)))</formula>
    </cfRule>
    <cfRule type="containsText" dxfId="264" priority="260" operator="containsText" text="MEDIA">
      <formula>NOT(ISERROR(SEARCH("MEDIA",AF27)))</formula>
    </cfRule>
    <cfRule type="containsText" dxfId="263" priority="261" operator="containsText" text="ALTA">
      <formula>NOT(ISERROR(SEARCH("ALTA",AF27)))</formula>
    </cfRule>
  </conditionalFormatting>
  <conditionalFormatting sqref="AH26">
    <cfRule type="containsText" dxfId="262" priority="256" operator="containsText" text="BAJA">
      <formula>NOT(ISERROR(SEARCH("BAJA",AH26)))</formula>
    </cfRule>
    <cfRule type="containsText" dxfId="261" priority="257" operator="containsText" text="MEDIA">
      <formula>NOT(ISERROR(SEARCH("MEDIA",AH26)))</formula>
    </cfRule>
    <cfRule type="containsText" dxfId="260" priority="258" operator="containsText" text="ALTA">
      <formula>NOT(ISERROR(SEARCH("ALTA",AH26)))</formula>
    </cfRule>
  </conditionalFormatting>
  <conditionalFormatting sqref="AI26">
    <cfRule type="containsText" dxfId="259" priority="253" operator="containsText" text="BAJA">
      <formula>NOT(ISERROR(SEARCH("BAJA",AI26)))</formula>
    </cfRule>
    <cfRule type="containsText" dxfId="258" priority="254" operator="containsText" text="MEDIA">
      <formula>NOT(ISERROR(SEARCH("MEDIA",AI26)))</formula>
    </cfRule>
    <cfRule type="containsText" dxfId="257" priority="255" operator="containsText" text="ALTA">
      <formula>NOT(ISERROR(SEARCH("ALTA",AI26)))</formula>
    </cfRule>
  </conditionalFormatting>
  <conditionalFormatting sqref="AK26">
    <cfRule type="containsText" dxfId="256" priority="250" operator="containsText" text="BAJA">
      <formula>NOT(ISERROR(SEARCH("BAJA",AK26)))</formula>
    </cfRule>
    <cfRule type="containsText" dxfId="255" priority="251" operator="containsText" text="MEDIA">
      <formula>NOT(ISERROR(SEARCH("MEDIA",AK26)))</formula>
    </cfRule>
    <cfRule type="containsText" dxfId="254" priority="252" operator="containsText" text="ALTA">
      <formula>NOT(ISERROR(SEARCH("ALTA",AK26)))</formula>
    </cfRule>
  </conditionalFormatting>
  <conditionalFormatting sqref="AE33:AF33">
    <cfRule type="containsText" dxfId="248" priority="223" operator="containsText" text="BAJA">
      <formula>NOT(ISERROR(SEARCH("BAJA",AE33)))</formula>
    </cfRule>
    <cfRule type="containsText" dxfId="247" priority="224" operator="containsText" text="MEDIA">
      <formula>NOT(ISERROR(SEARCH("MEDIA",AE33)))</formula>
    </cfRule>
    <cfRule type="containsText" dxfId="246" priority="225" operator="containsText" text="ALTA">
      <formula>NOT(ISERROR(SEARCH("ALTA",AE33)))</formula>
    </cfRule>
  </conditionalFormatting>
  <conditionalFormatting sqref="AJ32:AJ36">
    <cfRule type="containsText" dxfId="245" priority="247" operator="containsText" text="BAJA">
      <formula>NOT(ISERROR(SEARCH("BAJA",AJ32)))</formula>
    </cfRule>
    <cfRule type="containsText" dxfId="244" priority="248" operator="containsText" text="MEDIA">
      <formula>NOT(ISERROR(SEARCH("MEDIA",AJ32)))</formula>
    </cfRule>
    <cfRule type="containsText" dxfId="243" priority="249" operator="containsText" text="ALTA">
      <formula>NOT(ISERROR(SEARCH("ALTA",AJ32)))</formula>
    </cfRule>
  </conditionalFormatting>
  <conditionalFormatting sqref="L32">
    <cfRule type="containsText" dxfId="242" priority="244" operator="containsText" text="BAJA">
      <formula>NOT(ISERROR(SEARCH("BAJA",L32)))</formula>
    </cfRule>
    <cfRule type="containsText" dxfId="241" priority="245" operator="containsText" text="MEDIA">
      <formula>NOT(ISERROR(SEARCH("MEDIA",L32)))</formula>
    </cfRule>
    <cfRule type="containsText" dxfId="240" priority="246" operator="containsText" text="ALTA">
      <formula>NOT(ISERROR(SEARCH("ALTA",L32)))</formula>
    </cfRule>
  </conditionalFormatting>
  <conditionalFormatting sqref="AA32:AA36 AG32:AG36">
    <cfRule type="containsText" dxfId="239" priority="241" operator="containsText" text="BAJA">
      <formula>NOT(ISERROR(SEARCH("BAJA",AA32)))</formula>
    </cfRule>
    <cfRule type="containsText" dxfId="238" priority="242" operator="containsText" text="MEDIA">
      <formula>NOT(ISERROR(SEARCH("MEDIA",AA32)))</formula>
    </cfRule>
    <cfRule type="containsText" dxfId="237" priority="243" operator="containsText" text="ALTA">
      <formula>NOT(ISERROR(SEARCH("ALTA",AA32)))</formula>
    </cfRule>
  </conditionalFormatting>
  <conditionalFormatting sqref="W32 Z32 AH32:AI32 X32:X33 AB32:AC33 AE32:AF32 X35:X36">
    <cfRule type="containsText" dxfId="236" priority="238" operator="containsText" text="BAJA">
      <formula>NOT(ISERROR(SEARCH("BAJA",W32)))</formula>
    </cfRule>
    <cfRule type="containsText" dxfId="235" priority="239" operator="containsText" text="MEDIA">
      <formula>NOT(ISERROR(SEARCH("MEDIA",W32)))</formula>
    </cfRule>
    <cfRule type="containsText" dxfId="234" priority="240" operator="containsText" text="ALTA">
      <formula>NOT(ISERROR(SEARCH("ALTA",W32)))</formula>
    </cfRule>
  </conditionalFormatting>
  <conditionalFormatting sqref="AB33:AC33">
    <cfRule type="containsText" dxfId="233" priority="235" operator="containsText" text="BAJA">
      <formula>NOT(ISERROR(SEARCH("BAJA",AB33)))</formula>
    </cfRule>
    <cfRule type="containsText" dxfId="232" priority="236" operator="containsText" text="MEDIA">
      <formula>NOT(ISERROR(SEARCH("MEDIA",AB33)))</formula>
    </cfRule>
    <cfRule type="containsText" dxfId="231" priority="237" operator="containsText" text="ALTA">
      <formula>NOT(ISERROR(SEARCH("ALTA",AB33)))</formula>
    </cfRule>
  </conditionalFormatting>
  <conditionalFormatting sqref="O32:P32 V32">
    <cfRule type="containsText" dxfId="230" priority="232" operator="containsText" text="BAJA">
      <formula>NOT(ISERROR(SEARCH("BAJA",O32)))</formula>
    </cfRule>
    <cfRule type="containsText" dxfId="229" priority="233" operator="containsText" text="MEDIA">
      <formula>NOT(ISERROR(SEARCH("MEDIA",O32)))</formula>
    </cfRule>
    <cfRule type="containsText" dxfId="228" priority="234" operator="containsText" text="ALTA">
      <formula>NOT(ISERROR(SEARCH("ALTA",O32)))</formula>
    </cfRule>
  </conditionalFormatting>
  <conditionalFormatting sqref="Y32">
    <cfRule type="containsText" dxfId="227" priority="229" operator="containsText" text="BAJA">
      <formula>NOT(ISERROR(SEARCH("BAJA",Y32)))</formula>
    </cfRule>
    <cfRule type="containsText" dxfId="226" priority="230" operator="containsText" text="MEDIA">
      <formula>NOT(ISERROR(SEARCH("MEDIA",Y32)))</formula>
    </cfRule>
    <cfRule type="containsText" dxfId="225" priority="231" operator="containsText" text="ALTA">
      <formula>NOT(ISERROR(SEARCH("ALTA",Y32)))</formula>
    </cfRule>
  </conditionalFormatting>
  <conditionalFormatting sqref="AK32">
    <cfRule type="containsText" dxfId="224" priority="226" operator="containsText" text="BAJA">
      <formula>NOT(ISERROR(SEARCH("BAJA",AK32)))</formula>
    </cfRule>
    <cfRule type="containsText" dxfId="223" priority="227" operator="containsText" text="MEDIA">
      <formula>NOT(ISERROR(SEARCH("MEDIA",AK32)))</formula>
    </cfRule>
    <cfRule type="containsText" dxfId="222" priority="228" operator="containsText" text="ALTA">
      <formula>NOT(ISERROR(SEARCH("ALTA",AK32)))</formula>
    </cfRule>
  </conditionalFormatting>
  <conditionalFormatting sqref="X32">
    <cfRule type="containsText" dxfId="221" priority="220" operator="containsText" text="BAJA">
      <formula>NOT(ISERROR(SEARCH("BAJA",X32)))</formula>
    </cfRule>
    <cfRule type="containsText" dxfId="220" priority="221" operator="containsText" text="MEDIA">
      <formula>NOT(ISERROR(SEARCH("MEDIA",X32)))</formula>
    </cfRule>
    <cfRule type="containsText" dxfId="219" priority="222" operator="containsText" text="ALTA">
      <formula>NOT(ISERROR(SEARCH("ALTA",X32)))</formula>
    </cfRule>
  </conditionalFormatting>
  <conditionalFormatting sqref="AB32:AC32">
    <cfRule type="containsText" dxfId="218" priority="217" operator="containsText" text="BAJA">
      <formula>NOT(ISERROR(SEARCH("BAJA",AB32)))</formula>
    </cfRule>
    <cfRule type="containsText" dxfId="217" priority="218" operator="containsText" text="MEDIA">
      <formula>NOT(ISERROR(SEARCH("MEDIA",AB32)))</formula>
    </cfRule>
    <cfRule type="containsText" dxfId="216" priority="219" operator="containsText" text="ALTA">
      <formula>NOT(ISERROR(SEARCH("ALTA",AB32)))</formula>
    </cfRule>
  </conditionalFormatting>
  <conditionalFormatting sqref="Y33">
    <cfRule type="containsText" dxfId="215" priority="214" operator="containsText" text="BAJA">
      <formula>NOT(ISERROR(SEARCH("BAJA",Y33)))</formula>
    </cfRule>
    <cfRule type="containsText" dxfId="214" priority="215" operator="containsText" text="MEDIA">
      <formula>NOT(ISERROR(SEARCH("MEDIA",Y33)))</formula>
    </cfRule>
    <cfRule type="containsText" dxfId="213" priority="216" operator="containsText" text="ALTA">
      <formula>NOT(ISERROR(SEARCH("ALTA",Y33)))</formula>
    </cfRule>
  </conditionalFormatting>
  <conditionalFormatting sqref="AB33:AC33">
    <cfRule type="containsText" dxfId="212" priority="211" operator="containsText" text="BAJA">
      <formula>NOT(ISERROR(SEARCH("BAJA",AB33)))</formula>
    </cfRule>
    <cfRule type="containsText" dxfId="211" priority="212" operator="containsText" text="MEDIA">
      <formula>NOT(ISERROR(SEARCH("MEDIA",AB33)))</formula>
    </cfRule>
    <cfRule type="containsText" dxfId="210" priority="213" operator="containsText" text="ALTA">
      <formula>NOT(ISERROR(SEARCH("ALTA",AB33)))</formula>
    </cfRule>
  </conditionalFormatting>
  <conditionalFormatting sqref="AH33">
    <cfRule type="containsText" dxfId="209" priority="208" operator="containsText" text="BAJA">
      <formula>NOT(ISERROR(SEARCH("BAJA",AH33)))</formula>
    </cfRule>
    <cfRule type="containsText" dxfId="208" priority="209" operator="containsText" text="MEDIA">
      <formula>NOT(ISERROR(SEARCH("MEDIA",AH33)))</formula>
    </cfRule>
    <cfRule type="containsText" dxfId="207" priority="210" operator="containsText" text="ALTA">
      <formula>NOT(ISERROR(SEARCH("ALTA",AH33)))</formula>
    </cfRule>
  </conditionalFormatting>
  <conditionalFormatting sqref="AD32:AD36">
    <cfRule type="containsText" dxfId="206" priority="205" operator="containsText" text="BAJA">
      <formula>NOT(ISERROR(SEARCH("BAJA",AD32)))</formula>
    </cfRule>
    <cfRule type="containsText" dxfId="205" priority="206" operator="containsText" text="MEDIA">
      <formula>NOT(ISERROR(SEARCH("MEDIA",AD32)))</formula>
    </cfRule>
    <cfRule type="containsText" dxfId="204" priority="207" operator="containsText" text="ALTA">
      <formula>NOT(ISERROR(SEARCH("ALTA",AD32)))</formula>
    </cfRule>
  </conditionalFormatting>
  <conditionalFormatting sqref="Q32:R36">
    <cfRule type="containsText" dxfId="203" priority="202" operator="containsText" text="BAJA">
      <formula>NOT(ISERROR(SEARCH("BAJA",Q32)))</formula>
    </cfRule>
    <cfRule type="containsText" dxfId="202" priority="203" operator="containsText" text="MEDIA">
      <formula>NOT(ISERROR(SEARCH("MEDIA",Q32)))</formula>
    </cfRule>
    <cfRule type="containsText" dxfId="201" priority="204" operator="containsText" text="ALTA">
      <formula>NOT(ISERROR(SEARCH("ALTA",Q32)))</formula>
    </cfRule>
  </conditionalFormatting>
  <conditionalFormatting sqref="S32:T36">
    <cfRule type="containsText" dxfId="200" priority="199" operator="containsText" text="BAJA">
      <formula>NOT(ISERROR(SEARCH("BAJA",S32)))</formula>
    </cfRule>
    <cfRule type="containsText" dxfId="199" priority="200" operator="containsText" text="MEDIA">
      <formula>NOT(ISERROR(SEARCH("MEDIA",S32)))</formula>
    </cfRule>
    <cfRule type="containsText" dxfId="198" priority="201" operator="containsText" text="ALTA">
      <formula>NOT(ISERROR(SEARCH("ALTA",S32)))</formula>
    </cfRule>
  </conditionalFormatting>
  <conditionalFormatting sqref="U32:U36">
    <cfRule type="containsText" dxfId="197" priority="196" operator="containsText" text="BAJA">
      <formula>NOT(ISERROR(SEARCH("BAJA",U32)))</formula>
    </cfRule>
    <cfRule type="containsText" dxfId="196" priority="197" operator="containsText" text="MEDIA">
      <formula>NOT(ISERROR(SEARCH("MEDIA",U32)))</formula>
    </cfRule>
    <cfRule type="containsText" dxfId="195" priority="198" operator="containsText" text="ALTA">
      <formula>NOT(ISERROR(SEARCH("ALTA",U32)))</formula>
    </cfRule>
  </conditionalFormatting>
  <conditionalFormatting sqref="AU32">
    <cfRule type="containsText" dxfId="194" priority="193" operator="containsText" text="BAJA">
      <formula>NOT(ISERROR(SEARCH("BAJA",AU32)))</formula>
    </cfRule>
    <cfRule type="containsText" dxfId="193" priority="194" operator="containsText" text="MEDIA">
      <formula>NOT(ISERROR(SEARCH("MEDIA",AU32)))</formula>
    </cfRule>
    <cfRule type="containsText" dxfId="192" priority="195" operator="containsText" text="ALTA">
      <formula>NOT(ISERROR(SEARCH("ALTA",AU32)))</formula>
    </cfRule>
  </conditionalFormatting>
  <conditionalFormatting sqref="AT32">
    <cfRule type="containsText" dxfId="191" priority="190" operator="containsText" text="BAJA">
      <formula>NOT(ISERROR(SEARCH("BAJA",AT32)))</formula>
    </cfRule>
    <cfRule type="containsText" dxfId="190" priority="191" operator="containsText" text="MEDIA">
      <formula>NOT(ISERROR(SEARCH("MEDIA",AT32)))</formula>
    </cfRule>
    <cfRule type="containsText" dxfId="189" priority="192" operator="containsText" text="ALTA">
      <formula>NOT(ISERROR(SEARCH("ALTA",AT32)))</formula>
    </cfRule>
  </conditionalFormatting>
  <conditionalFormatting sqref="AN32">
    <cfRule type="containsText" dxfId="188" priority="187" operator="containsText" text="BAJA">
      <formula>NOT(ISERROR(SEARCH("BAJA",AN32)))</formula>
    </cfRule>
    <cfRule type="containsText" dxfId="187" priority="188" operator="containsText" text="MEDIA">
      <formula>NOT(ISERROR(SEARCH("MEDIA",AN32)))</formula>
    </cfRule>
    <cfRule type="containsText" dxfId="186" priority="189" operator="containsText" text="ALTA">
      <formula>NOT(ISERROR(SEARCH("ALTA",AN32)))</formula>
    </cfRule>
  </conditionalFormatting>
  <conditionalFormatting sqref="AO32">
    <cfRule type="containsText" dxfId="185" priority="184" operator="containsText" text="BAJA">
      <formula>NOT(ISERROR(SEARCH("BAJA",AO32)))</formula>
    </cfRule>
    <cfRule type="containsText" dxfId="184" priority="185" operator="containsText" text="MEDIA">
      <formula>NOT(ISERROR(SEARCH("MEDIA",AO32)))</formula>
    </cfRule>
    <cfRule type="containsText" dxfId="183" priority="186" operator="containsText" text="ALTA">
      <formula>NOT(ISERROR(SEARCH("ALTA",AO32)))</formula>
    </cfRule>
  </conditionalFormatting>
  <conditionalFormatting sqref="AP32">
    <cfRule type="containsText" dxfId="182" priority="181" operator="containsText" text="BAJA">
      <formula>NOT(ISERROR(SEARCH("BAJA",AP32)))</formula>
    </cfRule>
    <cfRule type="containsText" dxfId="181" priority="182" operator="containsText" text="MEDIA">
      <formula>NOT(ISERROR(SEARCH("MEDIA",AP32)))</formula>
    </cfRule>
    <cfRule type="containsText" dxfId="180" priority="183" operator="containsText" text="ALTA">
      <formula>NOT(ISERROR(SEARCH("ALTA",AP32)))</formula>
    </cfRule>
  </conditionalFormatting>
  <conditionalFormatting sqref="AR32">
    <cfRule type="containsText" dxfId="179" priority="178" operator="containsText" text="BAJA">
      <formula>NOT(ISERROR(SEARCH("BAJA",AR32)))</formula>
    </cfRule>
    <cfRule type="containsText" dxfId="178" priority="179" operator="containsText" text="MEDIA">
      <formula>NOT(ISERROR(SEARCH("MEDIA",AR32)))</formula>
    </cfRule>
    <cfRule type="containsText" dxfId="177" priority="180" operator="containsText" text="ALTA">
      <formula>NOT(ISERROR(SEARCH("ALTA",AR32)))</formula>
    </cfRule>
  </conditionalFormatting>
  <conditionalFormatting sqref="AS32">
    <cfRule type="containsText" dxfId="176" priority="175" operator="containsText" text="BAJA">
      <formula>NOT(ISERROR(SEARCH("BAJA",AS32)))</formula>
    </cfRule>
    <cfRule type="containsText" dxfId="175" priority="176" operator="containsText" text="MEDIA">
      <formula>NOT(ISERROR(SEARCH("MEDIA",AS32)))</formula>
    </cfRule>
    <cfRule type="containsText" dxfId="174" priority="177" operator="containsText" text="ALTA">
      <formula>NOT(ISERROR(SEARCH("ALTA",AS32)))</formula>
    </cfRule>
  </conditionalFormatting>
  <conditionalFormatting sqref="P33:P35">
    <cfRule type="containsText" dxfId="173" priority="167" operator="containsText" text="BAJA">
      <formula>NOT(ISERROR(SEARCH("BAJA",P33)))</formula>
    </cfRule>
    <cfRule type="containsText" dxfId="172" priority="168" operator="containsText" text="MEDIA">
      <formula>NOT(ISERROR(SEARCH("MEDIA",P33)))</formula>
    </cfRule>
    <cfRule type="containsText" dxfId="171" priority="169" operator="containsText" text="ALTA">
      <formula>NOT(ISERROR(SEARCH("ALTA",P33)))</formula>
    </cfRule>
  </conditionalFormatting>
  <conditionalFormatting sqref="Y35">
    <cfRule type="containsText" dxfId="170" priority="164" operator="containsText" text="BAJA">
      <formula>NOT(ISERROR(SEARCH("BAJA",Y35)))</formula>
    </cfRule>
    <cfRule type="containsText" dxfId="169" priority="165" operator="containsText" text="MEDIA">
      <formula>NOT(ISERROR(SEARCH("MEDIA",Y35)))</formula>
    </cfRule>
    <cfRule type="containsText" dxfId="168" priority="166" operator="containsText" text="ALTA">
      <formula>NOT(ISERROR(SEARCH("ALTA",Y35)))</formula>
    </cfRule>
  </conditionalFormatting>
  <conditionalFormatting sqref="V33">
    <cfRule type="containsText" dxfId="167" priority="161" operator="containsText" text="BAJA">
      <formula>NOT(ISERROR(SEARCH("BAJA",V33)))</formula>
    </cfRule>
    <cfRule type="containsText" dxfId="166" priority="162" operator="containsText" text="MEDIA">
      <formula>NOT(ISERROR(SEARCH("MEDIA",V33)))</formula>
    </cfRule>
    <cfRule type="containsText" dxfId="165" priority="163" operator="containsText" text="ALTA">
      <formula>NOT(ISERROR(SEARCH("ALTA",V33)))</formula>
    </cfRule>
  </conditionalFormatting>
  <conditionalFormatting sqref="X34">
    <cfRule type="containsText" dxfId="164" priority="158" operator="containsText" text="BAJA">
      <formula>NOT(ISERROR(SEARCH("BAJA",X34)))</formula>
    </cfRule>
    <cfRule type="containsText" dxfId="163" priority="159" operator="containsText" text="MEDIA">
      <formula>NOT(ISERROR(SEARCH("MEDIA",X34)))</formula>
    </cfRule>
    <cfRule type="containsText" dxfId="162" priority="160" operator="containsText" text="ALTA">
      <formula>NOT(ISERROR(SEARCH("ALTA",X34)))</formula>
    </cfRule>
  </conditionalFormatting>
  <conditionalFormatting sqref="Y34">
    <cfRule type="containsText" dxfId="161" priority="155" operator="containsText" text="BAJA">
      <formula>NOT(ISERROR(SEARCH("BAJA",Y34)))</formula>
    </cfRule>
    <cfRule type="containsText" dxfId="160" priority="156" operator="containsText" text="MEDIA">
      <formula>NOT(ISERROR(SEARCH("MEDIA",Y34)))</formula>
    </cfRule>
    <cfRule type="containsText" dxfId="159" priority="157" operator="containsText" text="ALTA">
      <formula>NOT(ISERROR(SEARCH("ALTA",Y34)))</formula>
    </cfRule>
  </conditionalFormatting>
  <conditionalFormatting sqref="X38:X41 AJ38:AJ41">
    <cfRule type="containsText" dxfId="153" priority="152" operator="containsText" text="BAJA">
      <formula>NOT(ISERROR(SEARCH("BAJA",X38)))</formula>
    </cfRule>
    <cfRule type="containsText" dxfId="152" priority="153" operator="containsText" text="MEDIA">
      <formula>NOT(ISERROR(SEARCH("MEDIA",X38)))</formula>
    </cfRule>
    <cfRule type="containsText" dxfId="151" priority="154" operator="containsText" text="ALTA">
      <formula>NOT(ISERROR(SEARCH("ALTA",X38)))</formula>
    </cfRule>
  </conditionalFormatting>
  <conditionalFormatting sqref="AT37">
    <cfRule type="containsText" dxfId="150" priority="149" operator="containsText" text="BAJA">
      <formula>NOT(ISERROR(SEARCH("BAJA",AT37)))</formula>
    </cfRule>
    <cfRule type="containsText" dxfId="149" priority="150" operator="containsText" text="MEDIA">
      <formula>NOT(ISERROR(SEARCH("MEDIA",AT37)))</formula>
    </cfRule>
    <cfRule type="containsText" dxfId="148" priority="151" operator="containsText" text="ALTA">
      <formula>NOT(ISERROR(SEARCH("ALTA",AT37)))</formula>
    </cfRule>
  </conditionalFormatting>
  <conditionalFormatting sqref="AN37">
    <cfRule type="containsText" dxfId="147" priority="146" operator="containsText" text="BAJA">
      <formula>NOT(ISERROR(SEARCH("BAJA",AN37)))</formula>
    </cfRule>
    <cfRule type="containsText" dxfId="146" priority="147" operator="containsText" text="MEDIA">
      <formula>NOT(ISERROR(SEARCH("MEDIA",AN37)))</formula>
    </cfRule>
    <cfRule type="containsText" dxfId="145" priority="148" operator="containsText" text="ALTA">
      <formula>NOT(ISERROR(SEARCH("ALTA",AN37)))</formula>
    </cfRule>
  </conditionalFormatting>
  <conditionalFormatting sqref="L37">
    <cfRule type="containsText" dxfId="144" priority="143" operator="containsText" text="BAJA">
      <formula>NOT(ISERROR(SEARCH("BAJA",L37)))</formula>
    </cfRule>
    <cfRule type="containsText" dxfId="143" priority="144" operator="containsText" text="MEDIA">
      <formula>NOT(ISERROR(SEARCH("MEDIA",L37)))</formula>
    </cfRule>
    <cfRule type="containsText" dxfId="142" priority="145" operator="containsText" text="ALTA">
      <formula>NOT(ISERROR(SEARCH("ALTA",L37)))</formula>
    </cfRule>
  </conditionalFormatting>
  <conditionalFormatting sqref="AA37:AA41 AG37:AG41">
    <cfRule type="containsText" dxfId="141" priority="140" operator="containsText" text="BAJA">
      <formula>NOT(ISERROR(SEARCH("BAJA",AA37)))</formula>
    </cfRule>
    <cfRule type="containsText" dxfId="140" priority="141" operator="containsText" text="MEDIA">
      <formula>NOT(ISERROR(SEARCH("MEDIA",AA37)))</formula>
    </cfRule>
    <cfRule type="containsText" dxfId="139" priority="142" operator="containsText" text="ALTA">
      <formula>NOT(ISERROR(SEARCH("ALTA",AA37)))</formula>
    </cfRule>
  </conditionalFormatting>
  <conditionalFormatting sqref="AD37:AD41">
    <cfRule type="containsText" dxfId="138" priority="137" operator="containsText" text="BAJA">
      <formula>NOT(ISERROR(SEARCH("BAJA",AD37)))</formula>
    </cfRule>
    <cfRule type="containsText" dxfId="137" priority="138" operator="containsText" text="MEDIA">
      <formula>NOT(ISERROR(SEARCH("MEDIA",AD37)))</formula>
    </cfRule>
    <cfRule type="containsText" dxfId="136" priority="139" operator="containsText" text="ALTA">
      <formula>NOT(ISERROR(SEARCH("ALTA",AD37)))</formula>
    </cfRule>
  </conditionalFormatting>
  <conditionalFormatting sqref="Q40:R41 Q37:Q39">
    <cfRule type="containsText" dxfId="135" priority="134" operator="containsText" text="BAJA">
      <formula>NOT(ISERROR(SEARCH("BAJA",Q37)))</formula>
    </cfRule>
    <cfRule type="containsText" dxfId="134" priority="135" operator="containsText" text="MEDIA">
      <formula>NOT(ISERROR(SEARCH("MEDIA",Q37)))</formula>
    </cfRule>
    <cfRule type="containsText" dxfId="133" priority="136" operator="containsText" text="ALTA">
      <formula>NOT(ISERROR(SEARCH("ALTA",Q37)))</formula>
    </cfRule>
  </conditionalFormatting>
  <conditionalFormatting sqref="S40:T41 S37:S39">
    <cfRule type="containsText" dxfId="132" priority="131" operator="containsText" text="BAJA">
      <formula>NOT(ISERROR(SEARCH("BAJA",S37)))</formula>
    </cfRule>
    <cfRule type="containsText" dxfId="131" priority="132" operator="containsText" text="MEDIA">
      <formula>NOT(ISERROR(SEARCH("MEDIA",S37)))</formula>
    </cfRule>
    <cfRule type="containsText" dxfId="130" priority="133" operator="containsText" text="ALTA">
      <formula>NOT(ISERROR(SEARCH("ALTA",S37)))</formula>
    </cfRule>
  </conditionalFormatting>
  <conditionalFormatting sqref="U37:U41">
    <cfRule type="containsText" dxfId="129" priority="128" operator="containsText" text="BAJA">
      <formula>NOT(ISERROR(SEARCH("BAJA",U37)))</formula>
    </cfRule>
    <cfRule type="containsText" dxfId="128" priority="129" operator="containsText" text="MEDIA">
      <formula>NOT(ISERROR(SEARCH("MEDIA",U37)))</formula>
    </cfRule>
    <cfRule type="containsText" dxfId="127" priority="130" operator="containsText" text="ALTA">
      <formula>NOT(ISERROR(SEARCH("ALTA",U37)))</formula>
    </cfRule>
  </conditionalFormatting>
  <conditionalFormatting sqref="AJ37">
    <cfRule type="containsText" dxfId="126" priority="125" operator="containsText" text="BAJA">
      <formula>NOT(ISERROR(SEARCH("BAJA",AJ37)))</formula>
    </cfRule>
    <cfRule type="containsText" dxfId="125" priority="126" operator="containsText" text="MEDIA">
      <formula>NOT(ISERROR(SEARCH("MEDIA",AJ37)))</formula>
    </cfRule>
    <cfRule type="containsText" dxfId="124" priority="127" operator="containsText" text="ALTA">
      <formula>NOT(ISERROR(SEARCH("ALTA",AJ37)))</formula>
    </cfRule>
  </conditionalFormatting>
  <conditionalFormatting sqref="AO37:AP37">
    <cfRule type="containsText" dxfId="123" priority="122" operator="containsText" text="BAJA">
      <formula>NOT(ISERROR(SEARCH("BAJA",AO37)))</formula>
    </cfRule>
    <cfRule type="containsText" dxfId="122" priority="123" operator="containsText" text="MEDIA">
      <formula>NOT(ISERROR(SEARCH("MEDIA",AO37)))</formula>
    </cfRule>
    <cfRule type="containsText" dxfId="121" priority="124" operator="containsText" text="ALTA">
      <formula>NOT(ISERROR(SEARCH("ALTA",AO37)))</formula>
    </cfRule>
  </conditionalFormatting>
  <conditionalFormatting sqref="AU37">
    <cfRule type="containsText" dxfId="120" priority="119" operator="containsText" text="BAJA">
      <formula>NOT(ISERROR(SEARCH("BAJA",AU37)))</formula>
    </cfRule>
    <cfRule type="containsText" dxfId="119" priority="120" operator="containsText" text="MEDIA">
      <formula>NOT(ISERROR(SEARCH("MEDIA",AU37)))</formula>
    </cfRule>
    <cfRule type="containsText" dxfId="118" priority="121" operator="containsText" text="ALTA">
      <formula>NOT(ISERROR(SEARCH("ALTA",AU37)))</formula>
    </cfRule>
  </conditionalFormatting>
  <conditionalFormatting sqref="X37">
    <cfRule type="containsText" dxfId="117" priority="116" operator="containsText" text="BAJA">
      <formula>NOT(ISERROR(SEARCH("BAJA",X37)))</formula>
    </cfRule>
    <cfRule type="containsText" dxfId="116" priority="117" operator="containsText" text="MEDIA">
      <formula>NOT(ISERROR(SEARCH("MEDIA",X37)))</formula>
    </cfRule>
    <cfRule type="containsText" dxfId="115" priority="118" operator="containsText" text="ALTA">
      <formula>NOT(ISERROR(SEARCH("ALTA",X37)))</formula>
    </cfRule>
  </conditionalFormatting>
  <conditionalFormatting sqref="AR37">
    <cfRule type="containsText" dxfId="114" priority="113" operator="containsText" text="BAJA">
      <formula>NOT(ISERROR(SEARCH("BAJA",AR37)))</formula>
    </cfRule>
    <cfRule type="containsText" dxfId="113" priority="114" operator="containsText" text="MEDIA">
      <formula>NOT(ISERROR(SEARCH("MEDIA",AR37)))</formula>
    </cfRule>
    <cfRule type="containsText" dxfId="112" priority="115" operator="containsText" text="ALTA">
      <formula>NOT(ISERROR(SEARCH("ALTA",AR37)))</formula>
    </cfRule>
  </conditionalFormatting>
  <conditionalFormatting sqref="AS37">
    <cfRule type="containsText" dxfId="111" priority="110" operator="containsText" text="BAJA">
      <formula>NOT(ISERROR(SEARCH("BAJA",AS37)))</formula>
    </cfRule>
    <cfRule type="containsText" dxfId="110" priority="111" operator="containsText" text="MEDIA">
      <formula>NOT(ISERROR(SEARCH("MEDIA",AS37)))</formula>
    </cfRule>
    <cfRule type="containsText" dxfId="109" priority="112" operator="containsText" text="ALTA">
      <formula>NOT(ISERROR(SEARCH("ALTA",AS37)))</formula>
    </cfRule>
  </conditionalFormatting>
  <conditionalFormatting sqref="N37">
    <cfRule type="containsText" dxfId="108" priority="102" operator="containsText" text="BAJA">
      <formula>NOT(ISERROR(SEARCH("BAJA",N37)))</formula>
    </cfRule>
    <cfRule type="containsText" dxfId="107" priority="103" operator="containsText" text="MEDIA">
      <formula>NOT(ISERROR(SEARCH("MEDIA",N37)))</formula>
    </cfRule>
    <cfRule type="containsText" dxfId="106" priority="104" operator="containsText" text="ALTA">
      <formula>NOT(ISERROR(SEARCH("ALTA",N37)))</formula>
    </cfRule>
  </conditionalFormatting>
  <conditionalFormatting sqref="N38">
    <cfRule type="containsText" dxfId="105" priority="99" operator="containsText" text="BAJA">
      <formula>NOT(ISERROR(SEARCH("BAJA",N38)))</formula>
    </cfRule>
    <cfRule type="containsText" dxfId="104" priority="100" operator="containsText" text="MEDIA">
      <formula>NOT(ISERROR(SEARCH("MEDIA",N38)))</formula>
    </cfRule>
    <cfRule type="containsText" dxfId="103" priority="101" operator="containsText" text="ALTA">
      <formula>NOT(ISERROR(SEARCH("ALTA",N38)))</formula>
    </cfRule>
  </conditionalFormatting>
  <conditionalFormatting sqref="R37:R39">
    <cfRule type="containsText" dxfId="102" priority="96" operator="containsText" text="BAJA">
      <formula>NOT(ISERROR(SEARCH("BAJA",R37)))</formula>
    </cfRule>
    <cfRule type="containsText" dxfId="101" priority="97" operator="containsText" text="MEDIA">
      <formula>NOT(ISERROR(SEARCH("MEDIA",R37)))</formula>
    </cfRule>
    <cfRule type="containsText" dxfId="100" priority="98" operator="containsText" text="ALTA">
      <formula>NOT(ISERROR(SEARCH("ALTA",R37)))</formula>
    </cfRule>
  </conditionalFormatting>
  <conditionalFormatting sqref="T37:T39">
    <cfRule type="containsText" dxfId="99" priority="93" operator="containsText" text="BAJA">
      <formula>NOT(ISERROR(SEARCH("BAJA",T37)))</formula>
    </cfRule>
    <cfRule type="containsText" dxfId="98" priority="94" operator="containsText" text="MEDIA">
      <formula>NOT(ISERROR(SEARCH("MEDIA",T37)))</formula>
    </cfRule>
    <cfRule type="containsText" dxfId="97" priority="95" operator="containsText" text="ALTA">
      <formula>NOT(ISERROR(SEARCH("ALTA",T37)))</formula>
    </cfRule>
  </conditionalFormatting>
  <conditionalFormatting sqref="AB37">
    <cfRule type="containsText" dxfId="96" priority="90" operator="containsText" text="BAJA">
      <formula>NOT(ISERROR(SEARCH("BAJA",AB37)))</formula>
    </cfRule>
    <cfRule type="containsText" dxfId="95" priority="91" operator="containsText" text="MEDIA">
      <formula>NOT(ISERROR(SEARCH("MEDIA",AB37)))</formula>
    </cfRule>
    <cfRule type="containsText" dxfId="94" priority="92" operator="containsText" text="ALTA">
      <formula>NOT(ISERROR(SEARCH("ALTA",AB37)))</formula>
    </cfRule>
  </conditionalFormatting>
  <conditionalFormatting sqref="AB38">
    <cfRule type="containsText" dxfId="93" priority="87" operator="containsText" text="BAJA">
      <formula>NOT(ISERROR(SEARCH("BAJA",AB38)))</formula>
    </cfRule>
    <cfRule type="containsText" dxfId="92" priority="88" operator="containsText" text="MEDIA">
      <formula>NOT(ISERROR(SEARCH("MEDIA",AB38)))</formula>
    </cfRule>
    <cfRule type="containsText" dxfId="91" priority="89" operator="containsText" text="ALTA">
      <formula>NOT(ISERROR(SEARCH("ALTA",AB38)))</formula>
    </cfRule>
  </conditionalFormatting>
  <conditionalFormatting sqref="AB39">
    <cfRule type="containsText" dxfId="90" priority="84" operator="containsText" text="BAJA">
      <formula>NOT(ISERROR(SEARCH("BAJA",AB39)))</formula>
    </cfRule>
    <cfRule type="containsText" dxfId="89" priority="85" operator="containsText" text="MEDIA">
      <formula>NOT(ISERROR(SEARCH("MEDIA",AB39)))</formula>
    </cfRule>
    <cfRule type="containsText" dxfId="88" priority="86" operator="containsText" text="ALTA">
      <formula>NOT(ISERROR(SEARCH("ALTA",AB39)))</formula>
    </cfRule>
  </conditionalFormatting>
  <conditionalFormatting sqref="AC37">
    <cfRule type="containsText" dxfId="87" priority="81" operator="containsText" text="BAJA">
      <formula>NOT(ISERROR(SEARCH("BAJA",AC37)))</formula>
    </cfRule>
    <cfRule type="containsText" dxfId="86" priority="82" operator="containsText" text="MEDIA">
      <formula>NOT(ISERROR(SEARCH("MEDIA",AC37)))</formula>
    </cfRule>
    <cfRule type="containsText" dxfId="85" priority="83" operator="containsText" text="ALTA">
      <formula>NOT(ISERROR(SEARCH("ALTA",AC37)))</formula>
    </cfRule>
  </conditionalFormatting>
  <conditionalFormatting sqref="AC38">
    <cfRule type="containsText" dxfId="84" priority="78" operator="containsText" text="BAJA">
      <formula>NOT(ISERROR(SEARCH("BAJA",AC38)))</formula>
    </cfRule>
    <cfRule type="containsText" dxfId="83" priority="79" operator="containsText" text="MEDIA">
      <formula>NOT(ISERROR(SEARCH("MEDIA",AC38)))</formula>
    </cfRule>
    <cfRule type="containsText" dxfId="82" priority="80" operator="containsText" text="ALTA">
      <formula>NOT(ISERROR(SEARCH("ALTA",AC38)))</formula>
    </cfRule>
  </conditionalFormatting>
  <conditionalFormatting sqref="AB40">
    <cfRule type="containsText" dxfId="81" priority="75" operator="containsText" text="BAJA">
      <formula>NOT(ISERROR(SEARCH("BAJA",AB40)))</formula>
    </cfRule>
    <cfRule type="containsText" dxfId="80" priority="76" operator="containsText" text="MEDIA">
      <formula>NOT(ISERROR(SEARCH("MEDIA",AB40)))</formula>
    </cfRule>
    <cfRule type="containsText" dxfId="79" priority="77" operator="containsText" text="ALTA">
      <formula>NOT(ISERROR(SEARCH("ALTA",AB40)))</formula>
    </cfRule>
  </conditionalFormatting>
  <conditionalFormatting sqref="X43:X46 AJ43:AJ46">
    <cfRule type="containsText" dxfId="73" priority="72" operator="containsText" text="BAJA">
      <formula>NOT(ISERROR(SEARCH("BAJA",X43)))</formula>
    </cfRule>
    <cfRule type="containsText" dxfId="72" priority="73" operator="containsText" text="MEDIA">
      <formula>NOT(ISERROR(SEARCH("MEDIA",X43)))</formula>
    </cfRule>
    <cfRule type="containsText" dxfId="71" priority="74" operator="containsText" text="ALTA">
      <formula>NOT(ISERROR(SEARCH("ALTA",X43)))</formula>
    </cfRule>
  </conditionalFormatting>
  <conditionalFormatting sqref="AT42">
    <cfRule type="containsText" dxfId="70" priority="69" operator="containsText" text="BAJA">
      <formula>NOT(ISERROR(SEARCH("BAJA",AT42)))</formula>
    </cfRule>
    <cfRule type="containsText" dxfId="69" priority="70" operator="containsText" text="MEDIA">
      <formula>NOT(ISERROR(SEARCH("MEDIA",AT42)))</formula>
    </cfRule>
    <cfRule type="containsText" dxfId="68" priority="71" operator="containsText" text="ALTA">
      <formula>NOT(ISERROR(SEARCH("ALTA",AT42)))</formula>
    </cfRule>
  </conditionalFormatting>
  <conditionalFormatting sqref="AN42">
    <cfRule type="containsText" dxfId="67" priority="66" operator="containsText" text="BAJA">
      <formula>NOT(ISERROR(SEARCH("BAJA",AN42)))</formula>
    </cfRule>
    <cfRule type="containsText" dxfId="66" priority="67" operator="containsText" text="MEDIA">
      <formula>NOT(ISERROR(SEARCH("MEDIA",AN42)))</formula>
    </cfRule>
    <cfRule type="containsText" dxfId="65" priority="68" operator="containsText" text="ALTA">
      <formula>NOT(ISERROR(SEARCH("ALTA",AN42)))</formula>
    </cfRule>
  </conditionalFormatting>
  <conditionalFormatting sqref="AF43">
    <cfRule type="containsText" dxfId="64" priority="63" operator="containsText" text="BAJA">
      <formula>NOT(ISERROR(SEARCH("BAJA",AF43)))</formula>
    </cfRule>
    <cfRule type="containsText" dxfId="63" priority="64" operator="containsText" text="MEDIA">
      <formula>NOT(ISERROR(SEARCH("MEDIA",AF43)))</formula>
    </cfRule>
    <cfRule type="containsText" dxfId="62" priority="65" operator="containsText" text="ALTA">
      <formula>NOT(ISERROR(SEARCH("ALTA",AF43)))</formula>
    </cfRule>
  </conditionalFormatting>
  <conditionalFormatting sqref="L42">
    <cfRule type="containsText" dxfId="61" priority="60" operator="containsText" text="BAJA">
      <formula>NOT(ISERROR(SEARCH("BAJA",L42)))</formula>
    </cfRule>
    <cfRule type="containsText" dxfId="60" priority="61" operator="containsText" text="MEDIA">
      <formula>NOT(ISERROR(SEARCH("MEDIA",L42)))</formula>
    </cfRule>
    <cfRule type="containsText" dxfId="59" priority="62" operator="containsText" text="ALTA">
      <formula>NOT(ISERROR(SEARCH("ALTA",L42)))</formula>
    </cfRule>
  </conditionalFormatting>
  <conditionalFormatting sqref="AA42:AA46 AG42:AG46">
    <cfRule type="containsText" dxfId="58" priority="57" operator="containsText" text="BAJA">
      <formula>NOT(ISERROR(SEARCH("BAJA",AA42)))</formula>
    </cfRule>
    <cfRule type="containsText" dxfId="57" priority="58" operator="containsText" text="MEDIA">
      <formula>NOT(ISERROR(SEARCH("MEDIA",AA42)))</formula>
    </cfRule>
    <cfRule type="containsText" dxfId="56" priority="59" operator="containsText" text="ALTA">
      <formula>NOT(ISERROR(SEARCH("ALTA",AA42)))</formula>
    </cfRule>
  </conditionalFormatting>
  <conditionalFormatting sqref="AB42:AC42">
    <cfRule type="containsText" dxfId="55" priority="54" operator="containsText" text="BAJA">
      <formula>NOT(ISERROR(SEARCH("BAJA",AB42)))</formula>
    </cfRule>
    <cfRule type="containsText" dxfId="54" priority="55" operator="containsText" text="MEDIA">
      <formula>NOT(ISERROR(SEARCH("MEDIA",AB42)))</formula>
    </cfRule>
    <cfRule type="containsText" dxfId="53" priority="56" operator="containsText" text="ALTA">
      <formula>NOT(ISERROR(SEARCH("ALTA",AB42)))</formula>
    </cfRule>
  </conditionalFormatting>
  <conditionalFormatting sqref="AC43">
    <cfRule type="containsText" dxfId="52" priority="51" operator="containsText" text="BAJA">
      <formula>NOT(ISERROR(SEARCH("BAJA",AC43)))</formula>
    </cfRule>
    <cfRule type="containsText" dxfId="51" priority="52" operator="containsText" text="MEDIA">
      <formula>NOT(ISERROR(SEARCH("MEDIA",AC43)))</formula>
    </cfRule>
    <cfRule type="containsText" dxfId="50" priority="53" operator="containsText" text="ALTA">
      <formula>NOT(ISERROR(SEARCH("ALTA",AC43)))</formula>
    </cfRule>
  </conditionalFormatting>
  <conditionalFormatting sqref="AD42:AD46">
    <cfRule type="containsText" dxfId="49" priority="48" operator="containsText" text="BAJA">
      <formula>NOT(ISERROR(SEARCH("BAJA",AD42)))</formula>
    </cfRule>
    <cfRule type="containsText" dxfId="48" priority="49" operator="containsText" text="MEDIA">
      <formula>NOT(ISERROR(SEARCH("MEDIA",AD42)))</formula>
    </cfRule>
    <cfRule type="containsText" dxfId="47" priority="50" operator="containsText" text="ALTA">
      <formula>NOT(ISERROR(SEARCH("ALTA",AD42)))</formula>
    </cfRule>
  </conditionalFormatting>
  <conditionalFormatting sqref="Q42:R46">
    <cfRule type="containsText" dxfId="46" priority="45" operator="containsText" text="BAJA">
      <formula>NOT(ISERROR(SEARCH("BAJA",Q42)))</formula>
    </cfRule>
    <cfRule type="containsText" dxfId="45" priority="46" operator="containsText" text="MEDIA">
      <formula>NOT(ISERROR(SEARCH("MEDIA",Q42)))</formula>
    </cfRule>
    <cfRule type="containsText" dxfId="44" priority="47" operator="containsText" text="ALTA">
      <formula>NOT(ISERROR(SEARCH("ALTA",Q42)))</formula>
    </cfRule>
  </conditionalFormatting>
  <conditionalFormatting sqref="S42:T46">
    <cfRule type="containsText" dxfId="43" priority="42" operator="containsText" text="BAJA">
      <formula>NOT(ISERROR(SEARCH("BAJA",S42)))</formula>
    </cfRule>
    <cfRule type="containsText" dxfId="42" priority="43" operator="containsText" text="MEDIA">
      <formula>NOT(ISERROR(SEARCH("MEDIA",S42)))</formula>
    </cfRule>
    <cfRule type="containsText" dxfId="41" priority="44" operator="containsText" text="ALTA">
      <formula>NOT(ISERROR(SEARCH("ALTA",S42)))</formula>
    </cfRule>
  </conditionalFormatting>
  <conditionalFormatting sqref="U42:U46">
    <cfRule type="containsText" dxfId="40" priority="39" operator="containsText" text="BAJA">
      <formula>NOT(ISERROR(SEARCH("BAJA",U42)))</formula>
    </cfRule>
    <cfRule type="containsText" dxfId="39" priority="40" operator="containsText" text="MEDIA">
      <formula>NOT(ISERROR(SEARCH("MEDIA",U42)))</formula>
    </cfRule>
    <cfRule type="containsText" dxfId="38" priority="41" operator="containsText" text="ALTA">
      <formula>NOT(ISERROR(SEARCH("ALTA",U42)))</formula>
    </cfRule>
  </conditionalFormatting>
  <conditionalFormatting sqref="AJ42">
    <cfRule type="containsText" dxfId="37" priority="36" operator="containsText" text="BAJA">
      <formula>NOT(ISERROR(SEARCH("BAJA",AJ42)))</formula>
    </cfRule>
    <cfRule type="containsText" dxfId="36" priority="37" operator="containsText" text="MEDIA">
      <formula>NOT(ISERROR(SEARCH("MEDIA",AJ42)))</formula>
    </cfRule>
    <cfRule type="containsText" dxfId="35" priority="38" operator="containsText" text="ALTA">
      <formula>NOT(ISERROR(SEARCH("ALTA",AJ42)))</formula>
    </cfRule>
  </conditionalFormatting>
  <conditionalFormatting sqref="AO42:AP42">
    <cfRule type="containsText" dxfId="34" priority="33" operator="containsText" text="BAJA">
      <formula>NOT(ISERROR(SEARCH("BAJA",AO42)))</formula>
    </cfRule>
    <cfRule type="containsText" dxfId="33" priority="34" operator="containsText" text="MEDIA">
      <formula>NOT(ISERROR(SEARCH("MEDIA",AO42)))</formula>
    </cfRule>
    <cfRule type="containsText" dxfId="32" priority="35" operator="containsText" text="ALTA">
      <formula>NOT(ISERROR(SEARCH("ALTA",AO42)))</formula>
    </cfRule>
  </conditionalFormatting>
  <conditionalFormatting sqref="AU42">
    <cfRule type="containsText" dxfId="31" priority="30" operator="containsText" text="BAJA">
      <formula>NOT(ISERROR(SEARCH("BAJA",AU42)))</formula>
    </cfRule>
    <cfRule type="containsText" dxfId="30" priority="31" operator="containsText" text="MEDIA">
      <formula>NOT(ISERROR(SEARCH("MEDIA",AU42)))</formula>
    </cfRule>
    <cfRule type="containsText" dxfId="29" priority="32" operator="containsText" text="ALTA">
      <formula>NOT(ISERROR(SEARCH("ALTA",AU42)))</formula>
    </cfRule>
  </conditionalFormatting>
  <conditionalFormatting sqref="X42">
    <cfRule type="containsText" dxfId="28" priority="27" operator="containsText" text="BAJA">
      <formula>NOT(ISERROR(SEARCH("BAJA",X42)))</formula>
    </cfRule>
    <cfRule type="containsText" dxfId="27" priority="28" operator="containsText" text="MEDIA">
      <formula>NOT(ISERROR(SEARCH("MEDIA",X42)))</formula>
    </cfRule>
    <cfRule type="containsText" dxfId="26" priority="29" operator="containsText" text="ALTA">
      <formula>NOT(ISERROR(SEARCH("ALTA",X42)))</formula>
    </cfRule>
  </conditionalFormatting>
  <conditionalFormatting sqref="AR42">
    <cfRule type="containsText" dxfId="25" priority="24" operator="containsText" text="BAJA">
      <formula>NOT(ISERROR(SEARCH("BAJA",AR42)))</formula>
    </cfRule>
    <cfRule type="containsText" dxfId="24" priority="25" operator="containsText" text="MEDIA">
      <formula>NOT(ISERROR(SEARCH("MEDIA",AR42)))</formula>
    </cfRule>
    <cfRule type="containsText" dxfId="23" priority="26" operator="containsText" text="ALTA">
      <formula>NOT(ISERROR(SEARCH("ALTA",AR42)))</formula>
    </cfRule>
  </conditionalFormatting>
  <conditionalFormatting sqref="AS42">
    <cfRule type="containsText" dxfId="22" priority="21" operator="containsText" text="BAJA">
      <formula>NOT(ISERROR(SEARCH("BAJA",AS42)))</formula>
    </cfRule>
    <cfRule type="containsText" dxfId="21" priority="22" operator="containsText" text="MEDIA">
      <formula>NOT(ISERROR(SEARCH("MEDIA",AS42)))</formula>
    </cfRule>
    <cfRule type="containsText" dxfId="20" priority="23" operator="containsText" text="ALTA">
      <formula>NOT(ISERROR(SEARCH("ALTA",AS42)))</formula>
    </cfRule>
  </conditionalFormatting>
  <conditionalFormatting sqref="N42">
    <cfRule type="containsText" dxfId="19" priority="13" operator="containsText" text="BAJA">
      <formula>NOT(ISERROR(SEARCH("BAJA",N42)))</formula>
    </cfRule>
    <cfRule type="containsText" dxfId="18" priority="14" operator="containsText" text="MEDIA">
      <formula>NOT(ISERROR(SEARCH("MEDIA",N42)))</formula>
    </cfRule>
    <cfRule type="containsText" dxfId="17" priority="15" operator="containsText" text="ALTA">
      <formula>NOT(ISERROR(SEARCH("ALTA",N42)))</formula>
    </cfRule>
  </conditionalFormatting>
  <conditionalFormatting sqref="N43">
    <cfRule type="containsText" dxfId="16" priority="10" operator="containsText" text="BAJA">
      <formula>NOT(ISERROR(SEARCH("BAJA",N43)))</formula>
    </cfRule>
    <cfRule type="containsText" dxfId="15" priority="11" operator="containsText" text="MEDIA">
      <formula>NOT(ISERROR(SEARCH("MEDIA",N43)))</formula>
    </cfRule>
    <cfRule type="containsText" dxfId="14" priority="12" operator="containsText" text="ALTA">
      <formula>NOT(ISERROR(SEARCH("ALTA",N43)))</formula>
    </cfRule>
  </conditionalFormatting>
  <conditionalFormatting sqref="N46">
    <cfRule type="containsText" dxfId="13" priority="7" operator="containsText" text="BAJA">
      <formula>NOT(ISERROR(SEARCH("BAJA",N46)))</formula>
    </cfRule>
    <cfRule type="containsText" dxfId="12" priority="8" operator="containsText" text="MEDIA">
      <formula>NOT(ISERROR(SEARCH("MEDIA",N46)))</formula>
    </cfRule>
    <cfRule type="containsText" dxfId="11" priority="9" operator="containsText" text="ALTA">
      <formula>NOT(ISERROR(SEARCH("ALTA",N46)))</formula>
    </cfRule>
  </conditionalFormatting>
  <conditionalFormatting sqref="AB43">
    <cfRule type="containsText" dxfId="10" priority="4" operator="containsText" text="BAJA">
      <formula>NOT(ISERROR(SEARCH("BAJA",AB43)))</formula>
    </cfRule>
    <cfRule type="containsText" dxfId="9" priority="5" operator="containsText" text="MEDIA">
      <formula>NOT(ISERROR(SEARCH("MEDIA",AB43)))</formula>
    </cfRule>
    <cfRule type="containsText" dxfId="8" priority="6" operator="containsText" text="ALTA">
      <formula>NOT(ISERROR(SEARCH("ALTA",AB43)))</formula>
    </cfRule>
  </conditionalFormatting>
  <conditionalFormatting sqref="AB44">
    <cfRule type="containsText" dxfId="7" priority="1" operator="containsText" text="BAJA">
      <formula>NOT(ISERROR(SEARCH("BAJA",AB44)))</formula>
    </cfRule>
    <cfRule type="containsText" dxfId="6" priority="2" operator="containsText" text="MEDIA">
      <formula>NOT(ISERROR(SEARCH("MEDIA",AB44)))</formula>
    </cfRule>
    <cfRule type="containsText" dxfId="5" priority="3" operator="containsText" text="ALTA">
      <formula>NOT(ISERROR(SEARCH("ALTA",AB44)))</formula>
    </cfRule>
  </conditionalFormatting>
  <dataValidations count="10">
    <dataValidation type="list" allowBlank="1" showInputMessage="1" showErrorMessage="1" sqref="AP3:AP46" xr:uid="{4CF28365-16C8-405F-AF7D-FF6D28FF2FCC}">
      <formula1>"Todas están gestionadas,Faltan causas por gestionar"</formula1>
    </dataValidation>
    <dataValidation type="list" allowBlank="1" showInputMessage="1" showErrorMessage="1" sqref="W3:W46" xr:uid="{8999DBC6-0572-4FFB-894C-D55D153DC415}">
      <formula1>"Completo,Incompleto,No lo está"</formula1>
    </dataValidation>
    <dataValidation type="list" allowBlank="1" showInputMessage="1" showErrorMessage="1" sqref="AI3:AI46" xr:uid="{4C46AE16-CBF9-4E87-A34D-BF020006E34A}">
      <formula1>"Completa,Incompleta,No existe"</formula1>
    </dataValidation>
    <dataValidation type="list" allowBlank="1" showInputMessage="1" showErrorMessage="1" sqref="R3:R46" xr:uid="{FC22F974-DF06-4B24-A5C1-E6ED009F7F9D}">
      <formula1>"Confiable,No confiable"</formula1>
    </dataValidation>
    <dataValidation type="list" allowBlank="1" showInputMessage="1" showErrorMessage="1" sqref="P3:P46" xr:uid="{72181914-534E-416A-AF2C-F92D6F0CF85D}">
      <formula1>"Prevenir,Detectar,No es un control"</formula1>
    </dataValidation>
    <dataValidation type="list" allowBlank="1" showInputMessage="1" showErrorMessage="1" sqref="AF3:AF46" xr:uid="{47B7D431-A9EF-4AF5-9F49-96B29CF4F872}">
      <formula1>"Oportuna,Inoportuna"</formula1>
    </dataValidation>
    <dataValidation type="list" allowBlank="1" showInputMessage="1" showErrorMessage="1" sqref="AC3:AC46" xr:uid="{33FD6D5B-0715-4292-8490-DE9E8978E761}">
      <formula1>"Adecuado,Inadecuado"</formula1>
    </dataValidation>
    <dataValidation type="list" allowBlank="1" showInputMessage="1" showErrorMessage="1" sqref="Z3:Z46" xr:uid="{CA44D930-32E4-4458-8A0F-1DB0C1A3E907}">
      <formula1>"Asignado,No Asignado"</formula1>
    </dataValidation>
    <dataValidation type="list" allowBlank="1" showInputMessage="1" showErrorMessage="1" sqref="AE3:AE20 AE23:AE25 AE31:AE46" xr:uid="{08E93AF4-9CC3-42F8-A4DC-D66580CDA1E2}">
      <formula1>"Manual,Automático"</formula1>
    </dataValidation>
    <dataValidation type="list" allowBlank="1" showInputMessage="1" showErrorMessage="1" sqref="A3:A46 T3:T46" xr:uid="{64787824-94AF-46D5-8A92-1FC5043CFEDB}">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667" operator="equal" id="{80F25493-878D-44FE-81F6-E7D8ED8EFA6D}">
            <xm:f>Tablas!$D$26</xm:f>
            <x14:dxf>
              <font>
                <b/>
                <i val="0"/>
                <color rgb="FFFFC000"/>
              </font>
            </x14:dxf>
          </x14:cfRule>
          <x14:cfRule type="cellIs" priority="668" operator="equal" id="{B0262204-93AA-4974-B411-717ABB55B716}">
            <xm:f>Tablas!$D$25</xm:f>
            <x14:dxf>
              <font>
                <b/>
                <i val="0"/>
                <color rgb="FFC00000"/>
              </font>
            </x14:dxf>
          </x14:cfRule>
          <xm:sqref>BB3:BB7</xm:sqref>
        </x14:conditionalFormatting>
        <x14:conditionalFormatting xmlns:xm="http://schemas.microsoft.com/office/excel/2006/main">
          <x14:cfRule type="cellIs" priority="664" operator="equal" id="{1A01421F-B52A-425E-A7F4-24882421251C}">
            <xm:f>Tablas!$C$27</xm:f>
            <x14:dxf>
              <font>
                <b/>
                <i val="0"/>
              </font>
              <fill>
                <patternFill>
                  <bgColor rgb="FF92D050"/>
                </patternFill>
              </fill>
            </x14:dxf>
          </x14:cfRule>
          <x14:cfRule type="cellIs" priority="665" operator="equal" id="{2CE377CC-1C1C-486C-A135-5803B4675BA6}">
            <xm:f>Tablas!$C$26</xm:f>
            <x14:dxf>
              <font>
                <b/>
                <i val="0"/>
              </font>
              <fill>
                <patternFill>
                  <bgColor rgb="FFFFFF00"/>
                </patternFill>
              </fill>
            </x14:dxf>
          </x14:cfRule>
          <x14:cfRule type="cellIs" priority="666" operator="equal" id="{C07C6FF1-0CC7-4B77-8AA8-A586ABB92929}">
            <xm:f>Tablas!$C$25</xm:f>
            <x14:dxf>
              <font>
                <b/>
                <i val="0"/>
                <color theme="0"/>
              </font>
              <fill>
                <patternFill>
                  <bgColor rgb="FFFF0000"/>
                </patternFill>
              </fill>
            </x14:dxf>
          </x14:cfRule>
          <xm:sqref>BA3:BA7</xm:sqref>
        </x14:conditionalFormatting>
        <x14:conditionalFormatting xmlns:xm="http://schemas.microsoft.com/office/excel/2006/main">
          <x14:cfRule type="cellIs" priority="557" operator="equal" id="{7C7D4BA1-91F3-4ED8-9EC4-CBCD8A08DA54}">
            <xm:f>'[Matriz de Riesgos Explotación JSA Chance 2020NM.xlsx]Tablas'!#REF!</xm:f>
            <x14:dxf>
              <font>
                <b/>
                <i val="0"/>
                <color rgb="FFFFC000"/>
              </font>
            </x14:dxf>
          </x14:cfRule>
          <x14:cfRule type="cellIs" priority="558" operator="equal" id="{74A9CE0B-FE65-4EEA-8AA6-B8A2BB87684F}">
            <xm:f>'[Matriz de Riesgos Explotación JSA Chance 2020NM.xlsx]Tablas'!#REF!</xm:f>
            <x14:dxf>
              <font>
                <b/>
                <i val="0"/>
                <color rgb="FFC00000"/>
              </font>
            </x14:dxf>
          </x14:cfRule>
          <xm:sqref>BB8:BB20</xm:sqref>
        </x14:conditionalFormatting>
        <x14:conditionalFormatting xmlns:xm="http://schemas.microsoft.com/office/excel/2006/main">
          <x14:cfRule type="cellIs" priority="554" operator="equal" id="{CE6AB2D0-69BB-443B-A110-4F77C3198FBB}">
            <xm:f>'[Matriz de Riesgos Explotación JSA Chance 2020NM.xlsx]Tablas'!#REF!</xm:f>
            <x14:dxf>
              <font>
                <b/>
                <i val="0"/>
              </font>
              <fill>
                <patternFill>
                  <bgColor rgb="FF92D050"/>
                </patternFill>
              </fill>
            </x14:dxf>
          </x14:cfRule>
          <x14:cfRule type="cellIs" priority="555" operator="equal" id="{7FDEE4F3-14C7-4398-B84F-541A834D48AD}">
            <xm:f>'[Matriz de Riesgos Explotación JSA Chance 2020NM.xlsx]Tablas'!#REF!</xm:f>
            <x14:dxf>
              <font>
                <b/>
                <i val="0"/>
              </font>
              <fill>
                <patternFill>
                  <bgColor rgb="FFFFFF00"/>
                </patternFill>
              </fill>
            </x14:dxf>
          </x14:cfRule>
          <x14:cfRule type="cellIs" priority="556" operator="equal" id="{FA7FB5A7-8D33-462F-9283-ADCFED623728}">
            <xm:f>'[Matriz de Riesgos Explotación JSA Chance 2020NM.xlsx]Tablas'!#REF!</xm:f>
            <x14:dxf>
              <font>
                <b/>
                <i val="0"/>
                <color theme="0"/>
              </font>
              <fill>
                <patternFill>
                  <bgColor rgb="FFFF0000"/>
                </patternFill>
              </fill>
            </x14:dxf>
          </x14:cfRule>
          <xm:sqref>BA8:BA20</xm:sqref>
        </x14:conditionalFormatting>
        <x14:conditionalFormatting xmlns:xm="http://schemas.microsoft.com/office/excel/2006/main">
          <x14:cfRule type="cellIs" priority="438" operator="equal" id="{E12A77CD-94CB-4C7D-853D-038192E728CE}">
            <xm:f>'[Matriz de Riesgos Explotación JSA Loterias 2020NM 1.2.xlsx]Tablas'!#REF!</xm:f>
            <x14:dxf>
              <font>
                <b/>
                <i val="0"/>
                <color rgb="FFFFC000"/>
              </font>
            </x14:dxf>
          </x14:cfRule>
          <x14:cfRule type="cellIs" priority="439" operator="equal" id="{92DA0449-09F3-4793-8C24-AA42B44251CD}">
            <xm:f>'[Matriz de Riesgos Explotación JSA Loterias 2020NM 1.2.xlsx]Tablas'!#REF!</xm:f>
            <x14:dxf>
              <font>
                <b/>
                <i val="0"/>
                <color rgb="FFC00000"/>
              </font>
            </x14:dxf>
          </x14:cfRule>
          <xm:sqref>BB21:BB25</xm:sqref>
        </x14:conditionalFormatting>
        <x14:conditionalFormatting xmlns:xm="http://schemas.microsoft.com/office/excel/2006/main">
          <x14:cfRule type="cellIs" priority="435" operator="equal" id="{9F634963-02A1-44E9-B134-7EFC56850E19}">
            <xm:f>'[Matriz de Riesgos Explotación JSA Loterias 2020NM 1.2.xlsx]Tablas'!#REF!</xm:f>
            <x14:dxf>
              <font>
                <b/>
                <i val="0"/>
              </font>
              <fill>
                <patternFill>
                  <bgColor rgb="FF92D050"/>
                </patternFill>
              </fill>
            </x14:dxf>
          </x14:cfRule>
          <x14:cfRule type="cellIs" priority="436" operator="equal" id="{F15BF066-2FAB-42F3-8837-57C8C5EBC2E7}">
            <xm:f>'[Matriz de Riesgos Explotación JSA Loterias 2020NM 1.2.xlsx]Tablas'!#REF!</xm:f>
            <x14:dxf>
              <font>
                <b/>
                <i val="0"/>
              </font>
              <fill>
                <patternFill>
                  <bgColor rgb="FFFFFF00"/>
                </patternFill>
              </fill>
            </x14:dxf>
          </x14:cfRule>
          <x14:cfRule type="cellIs" priority="437" operator="equal" id="{21F1F921-AC09-4079-92EE-8741897EAA3D}">
            <xm:f>'[Matriz de Riesgos Explotación JSA Loterias 2020NM 1.2.xlsx]Tablas'!#REF!</xm:f>
            <x14:dxf>
              <font>
                <b/>
                <i val="0"/>
                <color theme="0"/>
              </font>
              <fill>
                <patternFill>
                  <bgColor rgb="FFFF0000"/>
                </patternFill>
              </fill>
            </x14:dxf>
          </x14:cfRule>
          <xm:sqref>BA21:BA25</xm:sqref>
        </x14:conditionalFormatting>
        <x14:conditionalFormatting xmlns:xm="http://schemas.microsoft.com/office/excel/2006/main">
          <x14:cfRule type="cellIs" priority="349" operator="equal" id="{B2427439-B8AC-45F2-AED1-8C5C77BC0026}">
            <xm:f>'[Matriz de Riesgos Explotación JSA Loterias 2020NM 1.2.xlsx]Tablas'!#REF!</xm:f>
            <x14:dxf>
              <font>
                <b/>
                <i val="0"/>
                <color rgb="FFFFC000"/>
              </font>
            </x14:dxf>
          </x14:cfRule>
          <x14:cfRule type="cellIs" priority="350" operator="equal" id="{5AD2E55B-72AE-4276-A9E8-596475251995}">
            <xm:f>'[Matriz de Riesgos Explotación JSA Loterias 2020NM 1.2.xlsx]Tablas'!#REF!</xm:f>
            <x14:dxf>
              <font>
                <b/>
                <i val="0"/>
                <color rgb="FFC00000"/>
              </font>
            </x14:dxf>
          </x14:cfRule>
          <xm:sqref>BB26:BB31</xm:sqref>
        </x14:conditionalFormatting>
        <x14:conditionalFormatting xmlns:xm="http://schemas.microsoft.com/office/excel/2006/main">
          <x14:cfRule type="cellIs" priority="346" operator="equal" id="{6B7DBF17-046A-46EF-A0AD-477CC2509FCE}">
            <xm:f>'[Matriz de Riesgos Explotación JSA Loterias 2020NM 1.2.xlsx]Tablas'!#REF!</xm:f>
            <x14:dxf>
              <font>
                <b/>
                <i val="0"/>
              </font>
              <fill>
                <patternFill>
                  <bgColor rgb="FF92D050"/>
                </patternFill>
              </fill>
            </x14:dxf>
          </x14:cfRule>
          <x14:cfRule type="cellIs" priority="347" operator="equal" id="{A0ED207B-4F08-4C7A-8603-CCFDAF7C6C24}">
            <xm:f>'[Matriz de Riesgos Explotación JSA Loterias 2020NM 1.2.xlsx]Tablas'!#REF!</xm:f>
            <x14:dxf>
              <font>
                <b/>
                <i val="0"/>
              </font>
              <fill>
                <patternFill>
                  <bgColor rgb="FFFFFF00"/>
                </patternFill>
              </fill>
            </x14:dxf>
          </x14:cfRule>
          <x14:cfRule type="cellIs" priority="348" operator="equal" id="{D2D96C66-8197-4DC7-AEB7-333C7DD33A6A}">
            <xm:f>'[Matriz de Riesgos Explotación JSA Loterias 2020NM 1.2.xlsx]Tablas'!#REF!</xm:f>
            <x14:dxf>
              <font>
                <b/>
                <i val="0"/>
                <color theme="0"/>
              </font>
              <fill>
                <patternFill>
                  <bgColor rgb="FFFF0000"/>
                </patternFill>
              </fill>
            </x14:dxf>
          </x14:cfRule>
          <xm:sqref>BA26:BA31</xm:sqref>
        </x14:conditionalFormatting>
        <x14:conditionalFormatting xmlns:xm="http://schemas.microsoft.com/office/excel/2006/main">
          <x14:cfRule type="cellIs" priority="173" operator="equal" id="{78ACDD89-39D8-4D03-B98E-2BDD069E01B6}">
            <xm:f>'[Matriz de Riesgos Financiera 2020NM.xlsx]Tablas'!#REF!</xm:f>
            <x14:dxf>
              <font>
                <b/>
                <i val="0"/>
                <color rgb="FFFFC000"/>
              </font>
            </x14:dxf>
          </x14:cfRule>
          <x14:cfRule type="cellIs" priority="174" operator="equal" id="{4F96F19F-64E7-481D-936F-D1C62F92AADD}">
            <xm:f>'[Matriz de Riesgos Financiera 2020NM.xlsx]Tablas'!#REF!</xm:f>
            <x14:dxf>
              <font>
                <b/>
                <i val="0"/>
                <color rgb="FFC00000"/>
              </font>
            </x14:dxf>
          </x14:cfRule>
          <xm:sqref>BB32:BB36</xm:sqref>
        </x14:conditionalFormatting>
        <x14:conditionalFormatting xmlns:xm="http://schemas.microsoft.com/office/excel/2006/main">
          <x14:cfRule type="cellIs" priority="170" operator="equal" id="{821F4607-4BFB-4AA6-A7EA-278DF0453BDF}">
            <xm:f>'[Matriz de Riesgos Financiera 2020NM.xlsx]Tablas'!#REF!</xm:f>
            <x14:dxf>
              <font>
                <b/>
                <i val="0"/>
              </font>
              <fill>
                <patternFill>
                  <bgColor rgb="FF92D050"/>
                </patternFill>
              </fill>
            </x14:dxf>
          </x14:cfRule>
          <x14:cfRule type="cellIs" priority="171" operator="equal" id="{777A1EC5-58EE-43F0-8362-DC30CF3E83F9}">
            <xm:f>'[Matriz de Riesgos Financiera 2020NM.xlsx]Tablas'!#REF!</xm:f>
            <x14:dxf>
              <font>
                <b/>
                <i val="0"/>
              </font>
              <fill>
                <patternFill>
                  <bgColor rgb="FFFFFF00"/>
                </patternFill>
              </fill>
            </x14:dxf>
          </x14:cfRule>
          <x14:cfRule type="cellIs" priority="172" operator="equal" id="{41614D74-41CB-49A1-8516-2E29F0224BF6}">
            <xm:f>'[Matriz de Riesgos Financiera 2020NM.xlsx]Tablas'!#REF!</xm:f>
            <x14:dxf>
              <font>
                <b/>
                <i val="0"/>
                <color theme="0"/>
              </font>
              <fill>
                <patternFill>
                  <bgColor rgb="FFFF0000"/>
                </patternFill>
              </fill>
            </x14:dxf>
          </x14:cfRule>
          <xm:sqref>BA32:BA36</xm:sqref>
        </x14:conditionalFormatting>
        <x14:conditionalFormatting xmlns:xm="http://schemas.microsoft.com/office/excel/2006/main">
          <x14:cfRule type="cellIs" priority="108" operator="equal" id="{57DF7B7E-940C-43D1-8AD8-42DD709EFEAC}">
            <xm:f>'[Matriz de Riesgos G. Documental 2020NM.xlsx]Tablas'!#REF!</xm:f>
            <x14:dxf>
              <font>
                <b/>
                <i val="0"/>
                <color rgb="FFFFC000"/>
              </font>
            </x14:dxf>
          </x14:cfRule>
          <x14:cfRule type="cellIs" priority="109" operator="equal" id="{2A4E83CF-CD27-4065-87DA-793D7F6E1485}">
            <xm:f>'[Matriz de Riesgos G. Documental 2020NM.xlsx]Tablas'!#REF!</xm:f>
            <x14:dxf>
              <font>
                <b/>
                <i val="0"/>
                <color rgb="FFC00000"/>
              </font>
            </x14:dxf>
          </x14:cfRule>
          <xm:sqref>BB37:BB41</xm:sqref>
        </x14:conditionalFormatting>
        <x14:conditionalFormatting xmlns:xm="http://schemas.microsoft.com/office/excel/2006/main">
          <x14:cfRule type="cellIs" priority="105" operator="equal" id="{FE372C84-FA9F-4438-BD95-84CB19287E71}">
            <xm:f>'[Matriz de Riesgos G. Documental 2020NM.xlsx]Tablas'!#REF!</xm:f>
            <x14:dxf>
              <font>
                <b/>
                <i val="0"/>
              </font>
              <fill>
                <patternFill>
                  <bgColor rgb="FF92D050"/>
                </patternFill>
              </fill>
            </x14:dxf>
          </x14:cfRule>
          <x14:cfRule type="cellIs" priority="106" operator="equal" id="{449B98DF-6039-400D-84E6-3A801F17B2B0}">
            <xm:f>'[Matriz de Riesgos G. Documental 2020NM.xlsx]Tablas'!#REF!</xm:f>
            <x14:dxf>
              <font>
                <b/>
                <i val="0"/>
              </font>
              <fill>
                <patternFill>
                  <bgColor rgb="FFFFFF00"/>
                </patternFill>
              </fill>
            </x14:dxf>
          </x14:cfRule>
          <x14:cfRule type="cellIs" priority="107" operator="equal" id="{93A9984F-7DAC-4D0F-B2CE-B31FF90A4D9D}">
            <xm:f>'[Matriz de Riesgos G. Documental 2020NM.xlsx]Tablas'!#REF!</xm:f>
            <x14:dxf>
              <font>
                <b/>
                <i val="0"/>
                <color theme="0"/>
              </font>
              <fill>
                <patternFill>
                  <bgColor rgb="FFFF0000"/>
                </patternFill>
              </fill>
            </x14:dxf>
          </x14:cfRule>
          <xm:sqref>BA37:BA41</xm:sqref>
        </x14:conditionalFormatting>
        <x14:conditionalFormatting xmlns:xm="http://schemas.microsoft.com/office/excel/2006/main">
          <x14:cfRule type="cellIs" priority="19" operator="equal" id="{88AAB0A5-9AF9-4674-ADA5-DCF1AC7D1FD0}">
            <xm:f>'[Matriz de Riesgos Gestión B y S 2020NM.xlsx]Tablas'!#REF!</xm:f>
            <x14:dxf>
              <font>
                <b/>
                <i val="0"/>
                <color rgb="FFFFC000"/>
              </font>
            </x14:dxf>
          </x14:cfRule>
          <x14:cfRule type="cellIs" priority="20" operator="equal" id="{D6FA5A5F-7D2C-4E7D-9996-128849B62402}">
            <xm:f>'[Matriz de Riesgos Gestión B y S 2020NM.xlsx]Tablas'!#REF!</xm:f>
            <x14:dxf>
              <font>
                <b/>
                <i val="0"/>
                <color rgb="FFC00000"/>
              </font>
            </x14:dxf>
          </x14:cfRule>
          <xm:sqref>BB42:BB46</xm:sqref>
        </x14:conditionalFormatting>
        <x14:conditionalFormatting xmlns:xm="http://schemas.microsoft.com/office/excel/2006/main">
          <x14:cfRule type="cellIs" priority="16" operator="equal" id="{7790223F-DAAB-4B78-991B-8A36D8F364F5}">
            <xm:f>'[Matriz de Riesgos Gestión B y S 2020NM.xlsx]Tablas'!#REF!</xm:f>
            <x14:dxf>
              <font>
                <b/>
                <i val="0"/>
              </font>
              <fill>
                <patternFill>
                  <bgColor rgb="FF92D050"/>
                </patternFill>
              </fill>
            </x14:dxf>
          </x14:cfRule>
          <x14:cfRule type="cellIs" priority="17" operator="equal" id="{3C9963CB-38BE-4339-985D-29BA7001FE1D}">
            <xm:f>'[Matriz de Riesgos Gestión B y S 2020NM.xlsx]Tablas'!#REF!</xm:f>
            <x14:dxf>
              <font>
                <b/>
                <i val="0"/>
              </font>
              <fill>
                <patternFill>
                  <bgColor rgb="FFFFFF00"/>
                </patternFill>
              </fill>
            </x14:dxf>
          </x14:cfRule>
          <x14:cfRule type="cellIs" priority="18" operator="equal" id="{DA7EBCDE-40CE-4D1F-808A-E38DFA11D224}">
            <xm:f>'[Matriz de Riesgos Gestión B y S 2020NM.xlsx]Tablas'!#REF!</xm:f>
            <x14:dxf>
              <font>
                <b/>
                <i val="0"/>
                <color theme="0"/>
              </font>
              <fill>
                <patternFill>
                  <bgColor rgb="FFFF0000"/>
                </patternFill>
              </fill>
            </x14:dxf>
          </x14:cfRule>
          <xm:sqref>BA42:BA46</xm:sqref>
        </x14:conditionalFormatting>
      </x14:conditionalFormattings>
    </ext>
    <ext xmlns:x14="http://schemas.microsoft.com/office/spreadsheetml/2009/9/main" uri="{CCE6A557-97BC-4b89-ADB6-D9C93CAAB3DF}">
      <x14:dataValidations xmlns:xm="http://schemas.microsoft.com/office/excel/2006/main" count="21">
        <x14:dataValidation type="list" allowBlank="1" showInputMessage="1" showErrorMessage="1" xr:uid="{3E11ECE6-877D-4F3B-8D95-8D3B8C007879}">
          <x14:formula1>
            <xm:f>Tablas!$I$9:$I$21</xm:f>
          </x14:formula1>
          <xm:sqref>B3:B7</xm:sqref>
        </x14:dataValidation>
        <x14:dataValidation type="list" allowBlank="1" showInputMessage="1" showErrorMessage="1" xr:uid="{6D08C069-5031-4D32-BC34-146F0C44FB93}">
          <x14:formula1>
            <xm:f>Tablas!$K$9:$K$11</xm:f>
          </x14:formula1>
          <xm:sqref>C3:C7</xm:sqref>
        </x14:dataValidation>
        <x14:dataValidation type="list" allowBlank="1" showInputMessage="1" showErrorMessage="1" xr:uid="{D8EB47F5-9BD8-4C3D-BBB9-D1274F92520F}">
          <x14:formula1>
            <xm:f>Tablas!$G$2:$G$6</xm:f>
          </x14:formula1>
          <xm:sqref>J3:J7</xm:sqref>
        </x14:dataValidation>
        <x14:dataValidation type="list" allowBlank="1" showInputMessage="1" showErrorMessage="1" xr:uid="{D294DCAE-4796-47D5-B555-6E5785129A47}">
          <x14:formula1>
            <xm:f>Tablas!$C$2:$C$6</xm:f>
          </x14:formula1>
          <xm:sqref>H3:H7</xm:sqref>
        </x14:dataValidation>
        <x14:dataValidation type="list" allowBlank="1" showInputMessage="1" showErrorMessage="1" xr:uid="{F005FAC7-D6EC-46C1-A9E5-E6FB46926F16}">
          <x14:formula1>
            <xm:f>'Y:\5 Gestión de Riesgos ACTUALIZADOS DICIEMBRE 2019\[Matriz de Riesgos Explotación JSA Chance 2020NM.xlsx]Tablas'!#REF!</xm:f>
          </x14:formula1>
          <xm:sqref>C8:C20</xm:sqref>
        </x14:dataValidation>
        <x14:dataValidation type="list" allowBlank="1" showInputMessage="1" showErrorMessage="1" xr:uid="{3343D248-3BF8-45CB-8615-6F3D8347BA3D}">
          <x14:formula1>
            <xm:f>'Y:\5 Gestión de Riesgos ACTUALIZADOS DICIEMBRE 2019\[Matriz de Riesgos Explotación JSA Chance 2020NM.xlsx]Tablas'!#REF!</xm:f>
          </x14:formula1>
          <xm:sqref>B8:B20</xm:sqref>
        </x14:dataValidation>
        <x14:dataValidation type="list" allowBlank="1" showInputMessage="1" showErrorMessage="1" xr:uid="{505FFEB4-0C3F-4465-9168-FDB26AEC7A7F}">
          <x14:formula1>
            <xm:f>'\\129.9.200.2\planeacion estrategica\Gesión de Riesgos 2019\[Matriz de Riesgos 2019 Explotación de JSA Chance.xlsx]Tablas'!#REF!</xm:f>
          </x14:formula1>
          <xm:sqref>H8:H20 J8:J20</xm:sqref>
        </x14:dataValidation>
        <x14:dataValidation type="list" allowBlank="1" showInputMessage="1" showErrorMessage="1" xr:uid="{BE8E37B4-8663-49AB-B305-0D467A198AAC}">
          <x14:formula1>
            <xm:f>'Y:\5 Gestión de Riesgos ACTUALIZADOS DICIEMBRE 2019\[Matriz de Riesgos Explotación JSA Loterias 2020NM 1.2.xlsx]Tablas'!#REF!</xm:f>
          </x14:formula1>
          <xm:sqref>C21:C31</xm:sqref>
        </x14:dataValidation>
        <x14:dataValidation type="list" allowBlank="1" showInputMessage="1" showErrorMessage="1" xr:uid="{CBFB6D21-6421-41B1-AD49-5D7BF5B9CA2E}">
          <x14:formula1>
            <xm:f>'Y:\5 Gestión de Riesgos ACTUALIZADOS DICIEMBRE 2019\[Matriz de Riesgos Explotación JSA Loterias 2020NM 1.2.xlsx]Tablas'!#REF!</xm:f>
          </x14:formula1>
          <xm:sqref>B21:B31</xm:sqref>
        </x14:dataValidation>
        <x14:dataValidation type="list" allowBlank="1" showInputMessage="1" showErrorMessage="1" xr:uid="{855EDD3F-B3C1-490F-BFE5-4943B895A1F2}">
          <x14:formula1>
            <xm:f>'E:\00BUP memoria 64gb\Loteria de Bogota\Gestión del Riesgo\riesgos\OK\Explotación JSA\[Matriz de Riesgos 2018 Explotación de JSA Loterías.xlsx]Tablas'!#REF!</xm:f>
          </x14:formula1>
          <xm:sqref>H21:H31 J21:J31</xm:sqref>
        </x14:dataValidation>
        <x14:dataValidation type="list" allowBlank="1" showInputMessage="1" showErrorMessage="1" xr:uid="{C396F55C-5858-4ECB-82A2-049CF25697A3}">
          <x14:formula1>
            <xm:f>'Y:\5 Gestión de Riesgos ACTUALIZADOS DICIEMBRE 2019\[Matriz de Riesgos Financiera 2020NM.xlsx]Tablas'!#REF!</xm:f>
          </x14:formula1>
          <xm:sqref>H32:H36</xm:sqref>
        </x14:dataValidation>
        <x14:dataValidation type="list" allowBlank="1" showInputMessage="1" showErrorMessage="1" xr:uid="{14D483AD-22DA-4765-900E-6637CDC8ABB4}">
          <x14:formula1>
            <xm:f>'Y:\5 Gestión de Riesgos ACTUALIZADOS DICIEMBRE 2019\[Matriz de Riesgos Financiera 2020NM.xlsx]Tablas'!#REF!</xm:f>
          </x14:formula1>
          <xm:sqref>J32:J36</xm:sqref>
        </x14:dataValidation>
        <x14:dataValidation type="list" allowBlank="1" showInputMessage="1" showErrorMessage="1" xr:uid="{A5BFC198-ED4E-4927-B6D0-EE63DAA82CEF}">
          <x14:formula1>
            <xm:f>'Y:\5 Gestión de Riesgos ACTUALIZADOS DICIEMBRE 2019\[Matriz de Riesgos Financiera 2020NM.xlsx]Tablas'!#REF!</xm:f>
          </x14:formula1>
          <xm:sqref>C32:C36</xm:sqref>
        </x14:dataValidation>
        <x14:dataValidation type="list" allowBlank="1" showInputMessage="1" showErrorMessage="1" xr:uid="{AD47D3FB-A341-4AE8-A9A9-2452B7B894B7}">
          <x14:formula1>
            <xm:f>'Y:\5 Gestión de Riesgos ACTUALIZADOS DICIEMBRE 2019\[Matriz de Riesgos Financiera 2020NM.xlsx]Tablas'!#REF!</xm:f>
          </x14:formula1>
          <xm:sqref>B32:B36</xm:sqref>
        </x14:dataValidation>
        <x14:dataValidation type="list" allowBlank="1" showInputMessage="1" showErrorMessage="1" xr:uid="{9F0E3E22-2BA5-4578-A7AB-316A6D19A46B}">
          <x14:formula1>
            <xm:f>'Y:\5 Gestión de Riesgos ACTUALIZADOS DICIEMBRE 2019\[Matriz de Riesgos G. Documental 2020NM.xlsx]Tablas'!#REF!</xm:f>
          </x14:formula1>
          <xm:sqref>H37:H41</xm:sqref>
        </x14:dataValidation>
        <x14:dataValidation type="list" allowBlank="1" showInputMessage="1" showErrorMessage="1" xr:uid="{5D209A11-5856-458E-A416-F050340A98F0}">
          <x14:formula1>
            <xm:f>'Y:\5 Gestión de Riesgos ACTUALIZADOS DICIEMBRE 2019\[Matriz de Riesgos G. Documental 2020NM.xlsx]Tablas'!#REF!</xm:f>
          </x14:formula1>
          <xm:sqref>J37:J41</xm:sqref>
        </x14:dataValidation>
        <x14:dataValidation type="list" allowBlank="1" showInputMessage="1" showErrorMessage="1" xr:uid="{EC30B1F8-539F-4080-AC37-A6ED05ECDED2}">
          <x14:formula1>
            <xm:f>'Y:\5 Gestión de Riesgos ACTUALIZADOS DICIEMBRE 2019\[Matriz de Riesgos G. Documental 2020NM.xlsx]Tablas'!#REF!</xm:f>
          </x14:formula1>
          <xm:sqref>C37:C41</xm:sqref>
        </x14:dataValidation>
        <x14:dataValidation type="list" allowBlank="1" showInputMessage="1" showErrorMessage="1" xr:uid="{DC0C1EFB-1E65-4C39-9256-C50812F6571B}">
          <x14:formula1>
            <xm:f>'Y:\5 Gestión de Riesgos ACTUALIZADOS DICIEMBRE 2019\[Matriz de Riesgos G. Documental 2020NM.xlsx]Tablas'!#REF!</xm:f>
          </x14:formula1>
          <xm:sqref>B37:B41</xm:sqref>
        </x14:dataValidation>
        <x14:dataValidation type="list" allowBlank="1" showInputMessage="1" showErrorMessage="1" xr:uid="{4CCC8AC1-AECF-4F4D-8B46-2D150839355D}">
          <x14:formula1>
            <xm:f>'Y:\5 Gestión de Riesgos ACTUALIZADOS DICIEMBRE 2019\[Matriz de Riesgos Gestión B y S 2020NM.xlsx]Tablas'!#REF!</xm:f>
          </x14:formula1>
          <xm:sqref>C42:C46</xm:sqref>
        </x14:dataValidation>
        <x14:dataValidation type="list" allowBlank="1" showInputMessage="1" showErrorMessage="1" xr:uid="{63963049-6898-4AE4-8047-A5AAC65B061C}">
          <x14:formula1>
            <xm:f>'Y:\5 Gestión de Riesgos ACTUALIZADOS DICIEMBRE 2019\[Matriz de Riesgos Gestión B y S 2020NM.xlsx]Tablas'!#REF!</xm:f>
          </x14:formula1>
          <xm:sqref>B42:B46</xm:sqref>
        </x14:dataValidation>
        <x14:dataValidation type="list" allowBlank="1" showInputMessage="1" showErrorMessage="1" xr:uid="{0C8E4936-F06B-4D7A-ADD3-0F9F5BF63186}">
          <x14:formula1>
            <xm:f>'\\129.9.200.2\planeacion estrategica\Gesión de Riesgos 2019\[Matriz de Riesgos 2019 Gestión de BYS.xlsx]Tablas'!#REF!</xm:f>
          </x14:formula1>
          <xm:sqref>H42:H46 J42:J46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B27AC-2A34-4433-8668-8171D2F3C376}">
  <dimension ref="A1:BH44"/>
  <sheetViews>
    <sheetView workbookViewId="0">
      <selection activeCell="G8" sqref="G8:G9"/>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6.28515625" style="3" customWidth="1"/>
    <col min="15" max="15" width="98.4257812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37.7109375" style="3" customWidth="1"/>
    <col min="23" max="23" width="12.7109375" style="3" customWidth="1"/>
    <col min="24" max="24" width="4.42578125" style="3" hidden="1" customWidth="1"/>
    <col min="25" max="25" width="20.710937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35.855468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66.28515625" style="4"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141" thickBot="1" x14ac:dyDescent="0.3">
      <c r="A3" s="183" t="s">
        <v>141</v>
      </c>
      <c r="B3" s="136" t="s">
        <v>43</v>
      </c>
      <c r="C3" s="136" t="s">
        <v>63</v>
      </c>
      <c r="D3" s="133" t="s">
        <v>165</v>
      </c>
      <c r="E3" s="197" t="s">
        <v>166</v>
      </c>
      <c r="F3" s="136" t="s">
        <v>167</v>
      </c>
      <c r="G3" s="198" t="s">
        <v>168</v>
      </c>
      <c r="H3" s="145" t="s">
        <v>19</v>
      </c>
      <c r="I3" s="118">
        <f>IF(H3="","",VLOOKUP(H3,[1]Tablas!$A$2:$B$6,2,FALSE))</f>
        <v>4</v>
      </c>
      <c r="J3" s="136" t="s">
        <v>17</v>
      </c>
      <c r="K3" s="118">
        <f>IF(J3="","",VLOOKUP(J3,[1]Tablas!$E$2:$F$6,2,FALSE))</f>
        <v>4</v>
      </c>
      <c r="L3" s="118" t="str">
        <f>IFERROR(VLOOKUP(M3,[1]Tablas!$F$9:$G$22,2,FALSE),"")</f>
        <v>ALTA</v>
      </c>
      <c r="M3" s="115">
        <f>IFERROR(+I3*K3,"")</f>
        <v>16</v>
      </c>
      <c r="N3" s="70" t="s">
        <v>169</v>
      </c>
      <c r="O3" s="55" t="s">
        <v>170</v>
      </c>
      <c r="P3" s="55" t="s">
        <v>99</v>
      </c>
      <c r="Q3" s="56">
        <f>IF(P3="Prevenir",15,IF(P3="Detectar",10,IF(P3="No es un control",0,"")))</f>
        <v>15</v>
      </c>
      <c r="R3" s="106" t="s">
        <v>100</v>
      </c>
      <c r="S3" s="56">
        <f>IF(R3="Confiable",15,IF(R3="No confiable",0,""))</f>
        <v>15</v>
      </c>
      <c r="T3" s="109" t="s">
        <v>101</v>
      </c>
      <c r="U3" s="56">
        <f t="shared" ref="U3:U44" si="0">IF(T3="SI",15,IF(T3="NO",0,""))</f>
        <v>15</v>
      </c>
      <c r="V3" s="199" t="s">
        <v>171</v>
      </c>
      <c r="W3" s="97" t="s">
        <v>104</v>
      </c>
      <c r="X3" s="56">
        <f>IF(W3="Completo",15,IF(W3="Incompleto",5,IF(W3="No lo está",0,"")))</f>
        <v>5</v>
      </c>
      <c r="Y3" s="103" t="s">
        <v>172</v>
      </c>
      <c r="Z3" s="103" t="s">
        <v>108</v>
      </c>
      <c r="AA3" s="56">
        <f>IF(Z3="Asignado",15,IF(Z3="No asignado",0,""))</f>
        <v>15</v>
      </c>
      <c r="AB3" s="103" t="s">
        <v>173</v>
      </c>
      <c r="AC3" s="103" t="s">
        <v>110</v>
      </c>
      <c r="AD3" s="56">
        <f t="shared" ref="AD3:AD44" si="1">IF(AC3="Adecuado",15,IF(AC3="Inadecuado",0,""))</f>
        <v>15</v>
      </c>
      <c r="AE3" s="103" t="s">
        <v>137</v>
      </c>
      <c r="AF3" s="103" t="s">
        <v>111</v>
      </c>
      <c r="AG3" s="56">
        <f>IF(AF3="Oportuna",15,IF(AF3="Inoportuna",0,""))</f>
        <v>15</v>
      </c>
      <c r="AH3" s="103" t="s">
        <v>174</v>
      </c>
      <c r="AI3" s="103" t="s">
        <v>114</v>
      </c>
      <c r="AJ3" s="56">
        <f>IF(AI3="Completa",10,IF(AI3="Incompleta",5,IF(AI3="No existe",0,"")))</f>
        <v>10</v>
      </c>
      <c r="AK3" s="63" t="s">
        <v>175</v>
      </c>
      <c r="AL3" s="64">
        <f t="shared" ref="AL3:AL44" si="2">IFERROR(IF(P3="Prevenir",((Q3+S3+U3+X3+AA3+AD3+AG3+AJ3)/115)*100,""),"")</f>
        <v>91.304347826086953</v>
      </c>
      <c r="AM3" s="96" t="str">
        <f t="shared" ref="AM3:AM44" si="3">IFERROR(IF(P3="Detectar",((Q3+S3+U3+X3+AA3+AD3+AG3+AJ3)/115)*100,""),"")</f>
        <v/>
      </c>
      <c r="AN3" s="130">
        <f>ROUND(MIN(AL3:AL7),0)</f>
        <v>87</v>
      </c>
      <c r="AO3" s="126">
        <f>ROUND(MIN(AM3:AM7),0)</f>
        <v>0</v>
      </c>
      <c r="AP3" s="160" t="s">
        <v>117</v>
      </c>
      <c r="AQ3" s="163" t="s">
        <v>118</v>
      </c>
      <c r="AR3" s="130">
        <f>IF(AP3="Faltan causas por gestionar",50,AN3)</f>
        <v>87</v>
      </c>
      <c r="AS3" s="126">
        <f>IF(AP3="Faltan causas por gestionar",50,AO3)</f>
        <v>0</v>
      </c>
      <c r="AT3" s="148">
        <f>IF(AR3&gt;=96,2,IF(AR3&gt;=86,1,0))</f>
        <v>1</v>
      </c>
      <c r="AU3" s="118">
        <f>IF(AS3&gt;=96,2,IF(AS3&gt;=86,1,0))</f>
        <v>0</v>
      </c>
      <c r="AV3" s="118" t="str">
        <f>IF(AW3="","",VLOOKUP(AW3,[1]Tablas!$B$2:$C$6,2,FALSE))</f>
        <v>Posible</v>
      </c>
      <c r="AW3" s="118">
        <f>IFERROR(+I3-AT3,"")</f>
        <v>3</v>
      </c>
      <c r="AX3" s="118" t="str">
        <f>IF(AY3="","",VLOOKUP(AY3,[1]Tablas!$F$2:$G$6,2,FALSE))</f>
        <v>Mayor</v>
      </c>
      <c r="AY3" s="118">
        <f>IFERROR(IF(K3-AU3&lt;=0,1,K3-AU3),"")</f>
        <v>4</v>
      </c>
      <c r="AZ3" s="118">
        <f>IFERROR(+AY3*AW3,"")</f>
        <v>12</v>
      </c>
      <c r="BA3" s="115" t="str">
        <f>IFERROR(VLOOKUP(AZ3,[1]Tablas!$F$9:$G$22,2,FALSE),"")</f>
        <v>MEDIA</v>
      </c>
      <c r="BB3" s="189" t="str">
        <f>IFERROR(VLOOKUP(BA3,[1]Tablas!$C$25:$D$27,2,FALSE),"")</f>
        <v>Requiere tratamiento</v>
      </c>
      <c r="BC3" s="66">
        <v>1</v>
      </c>
      <c r="BD3" s="200" t="s">
        <v>176</v>
      </c>
      <c r="BE3" s="97" t="s">
        <v>177</v>
      </c>
      <c r="BF3" s="201">
        <v>43831</v>
      </c>
      <c r="BG3" s="68">
        <v>44012</v>
      </c>
      <c r="BH3" s="72" t="s">
        <v>132</v>
      </c>
    </row>
    <row r="4" spans="1:60" ht="102" x14ac:dyDescent="0.25">
      <c r="A4" s="184"/>
      <c r="B4" s="137"/>
      <c r="C4" s="137"/>
      <c r="D4" s="134"/>
      <c r="E4" s="202"/>
      <c r="F4" s="137"/>
      <c r="G4" s="203"/>
      <c r="H4" s="146"/>
      <c r="I4" s="119"/>
      <c r="J4" s="137"/>
      <c r="K4" s="119"/>
      <c r="L4" s="119"/>
      <c r="M4" s="116"/>
      <c r="N4" s="7" t="s">
        <v>178</v>
      </c>
      <c r="O4" s="5" t="s">
        <v>179</v>
      </c>
      <c r="P4" s="5" t="s">
        <v>99</v>
      </c>
      <c r="Q4" s="89">
        <f t="shared" ref="Q4:Q44" si="4">IF(P4="Prevenir",15,IF(P4="Detectar",10,IF(P4="No es un control",0,"")))</f>
        <v>15</v>
      </c>
      <c r="R4" s="104" t="s">
        <v>100</v>
      </c>
      <c r="S4" s="89">
        <f t="shared" ref="S4:S44" si="5">IF(R4="Confiable",15,IF(R4="No confiable",0,""))</f>
        <v>15</v>
      </c>
      <c r="T4" s="98" t="s">
        <v>101</v>
      </c>
      <c r="U4" s="89">
        <f t="shared" si="0"/>
        <v>15</v>
      </c>
      <c r="V4" s="5" t="s">
        <v>180</v>
      </c>
      <c r="W4" s="33" t="s">
        <v>105</v>
      </c>
      <c r="X4" s="89">
        <f>IF(W4="Completo",15,IF(W4="Incompleto",5,IF(W4="No lo está",0,"")))</f>
        <v>0</v>
      </c>
      <c r="Y4" s="104" t="s">
        <v>118</v>
      </c>
      <c r="Z4" s="104" t="s">
        <v>108</v>
      </c>
      <c r="AA4" s="89">
        <f t="shared" ref="AA4:AA44" si="6">IF(Z4="Asignado",15,IF(Z4="No asignado",0,""))</f>
        <v>15</v>
      </c>
      <c r="AB4" s="104" t="s">
        <v>173</v>
      </c>
      <c r="AC4" s="104" t="s">
        <v>110</v>
      </c>
      <c r="AD4" s="89">
        <f t="shared" si="1"/>
        <v>15</v>
      </c>
      <c r="AE4" s="104" t="s">
        <v>137</v>
      </c>
      <c r="AF4" s="104" t="s">
        <v>111</v>
      </c>
      <c r="AG4" s="89">
        <f t="shared" ref="AG4:AG44" si="7">IF(AF4="Oportuna",15,IF(AF4="Inoportuna",0,""))</f>
        <v>15</v>
      </c>
      <c r="AH4" s="104" t="s">
        <v>181</v>
      </c>
      <c r="AI4" s="104" t="s">
        <v>114</v>
      </c>
      <c r="AJ4" s="89">
        <f t="shared" ref="AJ4:AJ44" si="8">IF(AI4="Completa",10,IF(AI4="Incompleta",5,IF(AI4="No existe",0,"")))</f>
        <v>10</v>
      </c>
      <c r="AK4" s="28" t="s">
        <v>182</v>
      </c>
      <c r="AL4" s="16">
        <f t="shared" si="2"/>
        <v>86.956521739130437</v>
      </c>
      <c r="AM4" s="39" t="str">
        <f t="shared" si="3"/>
        <v/>
      </c>
      <c r="AN4" s="119"/>
      <c r="AO4" s="116"/>
      <c r="AP4" s="161"/>
      <c r="AQ4" s="164"/>
      <c r="AR4" s="119"/>
      <c r="AS4" s="116"/>
      <c r="AT4" s="149"/>
      <c r="AU4" s="119"/>
      <c r="AV4" s="119"/>
      <c r="AW4" s="119"/>
      <c r="AX4" s="119"/>
      <c r="AY4" s="119"/>
      <c r="AZ4" s="119"/>
      <c r="BA4" s="116"/>
      <c r="BB4" s="190"/>
      <c r="BC4" s="26">
        <v>2</v>
      </c>
      <c r="BD4" s="204" t="s">
        <v>183</v>
      </c>
      <c r="BE4" s="205" t="s">
        <v>177</v>
      </c>
      <c r="BF4" s="201">
        <v>43831</v>
      </c>
      <c r="BG4" s="30">
        <v>43920</v>
      </c>
      <c r="BH4" s="28"/>
    </row>
    <row r="5" spans="1:60" x14ac:dyDescent="0.25">
      <c r="A5" s="184"/>
      <c r="B5" s="137"/>
      <c r="C5" s="137"/>
      <c r="D5" s="134"/>
      <c r="E5" s="202"/>
      <c r="F5" s="137"/>
      <c r="G5" s="203"/>
      <c r="H5" s="146"/>
      <c r="I5" s="119"/>
      <c r="J5" s="137"/>
      <c r="K5" s="119"/>
      <c r="L5" s="119"/>
      <c r="M5" s="116"/>
      <c r="N5" s="7"/>
      <c r="O5" s="5"/>
      <c r="P5" s="5"/>
      <c r="Q5" s="89" t="str">
        <f t="shared" si="4"/>
        <v/>
      </c>
      <c r="R5" s="104"/>
      <c r="S5" s="89" t="str">
        <f t="shared" si="5"/>
        <v/>
      </c>
      <c r="T5" s="98"/>
      <c r="U5" s="89" t="str">
        <f t="shared" si="0"/>
        <v/>
      </c>
      <c r="V5" s="206"/>
      <c r="W5" s="98"/>
      <c r="X5" s="89" t="str">
        <f t="shared" ref="X5:X44" si="9">IF(W5="Completo",15,IF(W5="Incompleto",5,IF(W5="No lo está",0,"")))</f>
        <v/>
      </c>
      <c r="Y5" s="104"/>
      <c r="Z5" s="104"/>
      <c r="AA5" s="89" t="str">
        <f t="shared" si="6"/>
        <v/>
      </c>
      <c r="AB5" s="104"/>
      <c r="AC5" s="104"/>
      <c r="AD5" s="89" t="str">
        <f t="shared" si="1"/>
        <v/>
      </c>
      <c r="AE5" s="104"/>
      <c r="AF5" s="104"/>
      <c r="AG5" s="89" t="str">
        <f t="shared" si="7"/>
        <v/>
      </c>
      <c r="AH5" s="104"/>
      <c r="AI5" s="104"/>
      <c r="AJ5" s="89" t="str">
        <f t="shared" si="8"/>
        <v/>
      </c>
      <c r="AK5" s="28"/>
      <c r="AL5" s="16" t="str">
        <f t="shared" si="2"/>
        <v/>
      </c>
      <c r="AM5" s="39" t="str">
        <f t="shared" si="3"/>
        <v/>
      </c>
      <c r="AN5" s="119"/>
      <c r="AO5" s="116"/>
      <c r="AP5" s="161"/>
      <c r="AQ5" s="164"/>
      <c r="AR5" s="119"/>
      <c r="AS5" s="116"/>
      <c r="AT5" s="149"/>
      <c r="AU5" s="119"/>
      <c r="AV5" s="119"/>
      <c r="AW5" s="119"/>
      <c r="AX5" s="119"/>
      <c r="AY5" s="119"/>
      <c r="AZ5" s="119"/>
      <c r="BA5" s="116"/>
      <c r="BB5" s="190"/>
      <c r="BC5" s="26">
        <v>3</v>
      </c>
      <c r="BD5" s="31"/>
      <c r="BE5" s="98"/>
      <c r="BF5" s="30"/>
      <c r="BG5" s="30"/>
      <c r="BH5" s="28"/>
    </row>
    <row r="6" spans="1:60" x14ac:dyDescent="0.25">
      <c r="A6" s="184"/>
      <c r="B6" s="137"/>
      <c r="C6" s="137"/>
      <c r="D6" s="134"/>
      <c r="E6" s="202"/>
      <c r="F6" s="137"/>
      <c r="G6" s="203"/>
      <c r="H6" s="146"/>
      <c r="I6" s="119"/>
      <c r="J6" s="137"/>
      <c r="K6" s="119"/>
      <c r="L6" s="119"/>
      <c r="M6" s="116"/>
      <c r="N6" s="7"/>
      <c r="O6" s="5"/>
      <c r="P6" s="5"/>
      <c r="Q6" s="89" t="str">
        <f t="shared" si="4"/>
        <v/>
      </c>
      <c r="R6" s="104"/>
      <c r="S6" s="89" t="str">
        <f t="shared" si="5"/>
        <v/>
      </c>
      <c r="T6" s="98"/>
      <c r="U6" s="89" t="str">
        <f t="shared" si="0"/>
        <v/>
      </c>
      <c r="V6" s="206"/>
      <c r="W6" s="98"/>
      <c r="X6" s="89" t="str">
        <f t="shared" si="9"/>
        <v/>
      </c>
      <c r="Y6" s="104"/>
      <c r="Z6" s="104"/>
      <c r="AA6" s="89" t="str">
        <f t="shared" si="6"/>
        <v/>
      </c>
      <c r="AB6" s="104"/>
      <c r="AC6" s="104"/>
      <c r="AD6" s="89" t="str">
        <f t="shared" si="1"/>
        <v/>
      </c>
      <c r="AE6" s="104"/>
      <c r="AF6" s="104"/>
      <c r="AG6" s="89" t="str">
        <f t="shared" si="7"/>
        <v/>
      </c>
      <c r="AH6" s="104"/>
      <c r="AI6" s="104"/>
      <c r="AJ6" s="89" t="str">
        <f t="shared" si="8"/>
        <v/>
      </c>
      <c r="AK6" s="28"/>
      <c r="AL6" s="16" t="str">
        <f t="shared" si="2"/>
        <v/>
      </c>
      <c r="AM6" s="39" t="str">
        <f t="shared" si="3"/>
        <v/>
      </c>
      <c r="AN6" s="119"/>
      <c r="AO6" s="116"/>
      <c r="AP6" s="161"/>
      <c r="AQ6" s="164"/>
      <c r="AR6" s="119"/>
      <c r="AS6" s="116"/>
      <c r="AT6" s="149"/>
      <c r="AU6" s="119"/>
      <c r="AV6" s="119"/>
      <c r="AW6" s="119"/>
      <c r="AX6" s="119"/>
      <c r="AY6" s="119"/>
      <c r="AZ6" s="119"/>
      <c r="BA6" s="116"/>
      <c r="BB6" s="190"/>
      <c r="BC6" s="26">
        <v>4</v>
      </c>
      <c r="BD6" s="19"/>
      <c r="BE6" s="21"/>
      <c r="BF6" s="21"/>
      <c r="BG6" s="21"/>
      <c r="BH6" s="22"/>
    </row>
    <row r="7" spans="1:60" ht="15.75" thickBot="1" x14ac:dyDescent="0.3">
      <c r="A7" s="185"/>
      <c r="B7" s="138"/>
      <c r="C7" s="138"/>
      <c r="D7" s="135"/>
      <c r="E7" s="207"/>
      <c r="F7" s="138"/>
      <c r="G7" s="208"/>
      <c r="H7" s="147"/>
      <c r="I7" s="120"/>
      <c r="J7" s="138"/>
      <c r="K7" s="120"/>
      <c r="L7" s="120"/>
      <c r="M7" s="117"/>
      <c r="N7" s="8"/>
      <c r="O7" s="9"/>
      <c r="P7" s="9"/>
      <c r="Q7" s="90" t="str">
        <f t="shared" si="4"/>
        <v/>
      </c>
      <c r="R7" s="105"/>
      <c r="S7" s="90" t="str">
        <f t="shared" si="5"/>
        <v/>
      </c>
      <c r="T7" s="99"/>
      <c r="U7" s="90" t="str">
        <f t="shared" si="0"/>
        <v/>
      </c>
      <c r="V7" s="209"/>
      <c r="W7" s="99"/>
      <c r="X7" s="90" t="str">
        <f t="shared" si="9"/>
        <v/>
      </c>
      <c r="Y7" s="105"/>
      <c r="Z7" s="105"/>
      <c r="AA7" s="90" t="str">
        <f t="shared" si="6"/>
        <v/>
      </c>
      <c r="AB7" s="105"/>
      <c r="AC7" s="105"/>
      <c r="AD7" s="90" t="str">
        <f t="shared" si="1"/>
        <v/>
      </c>
      <c r="AE7" s="105"/>
      <c r="AF7" s="105"/>
      <c r="AG7" s="90" t="str">
        <f t="shared" si="7"/>
        <v/>
      </c>
      <c r="AH7" s="105"/>
      <c r="AI7" s="105"/>
      <c r="AJ7" s="9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ht="51" x14ac:dyDescent="0.25">
      <c r="A8" s="183" t="s">
        <v>101</v>
      </c>
      <c r="B8" s="136" t="s">
        <v>43</v>
      </c>
      <c r="C8" s="210" t="s">
        <v>63</v>
      </c>
      <c r="D8" s="211" t="s">
        <v>184</v>
      </c>
      <c r="E8" s="197" t="s">
        <v>185</v>
      </c>
      <c r="F8" s="197" t="s">
        <v>186</v>
      </c>
      <c r="G8" s="212" t="s">
        <v>187</v>
      </c>
      <c r="H8" s="145" t="s">
        <v>19</v>
      </c>
      <c r="I8" s="118">
        <f>IF(H8="","",VLOOKUP(H8,[1]Tablas!$A$2:$B$6,2,FALSE))</f>
        <v>4</v>
      </c>
      <c r="J8" s="136" t="s">
        <v>17</v>
      </c>
      <c r="K8" s="118">
        <f>IF(J8="","",VLOOKUP(J8,[1]Tablas!$E$2:$F$6,2,FALSE))</f>
        <v>4</v>
      </c>
      <c r="L8" s="118" t="str">
        <f>IFERROR(VLOOKUP(M8,[1]Tablas!$F$9:$G$22,2,FALSE),"")</f>
        <v>ALTA</v>
      </c>
      <c r="M8" s="115">
        <f>IFERROR(+I8*K8,"")</f>
        <v>16</v>
      </c>
      <c r="N8" s="70" t="s">
        <v>188</v>
      </c>
      <c r="O8" s="55" t="s">
        <v>189</v>
      </c>
      <c r="P8" s="55" t="s">
        <v>99</v>
      </c>
      <c r="Q8" s="88">
        <f t="shared" si="4"/>
        <v>15</v>
      </c>
      <c r="R8" s="103" t="s">
        <v>100</v>
      </c>
      <c r="S8" s="88">
        <f t="shared" si="5"/>
        <v>15</v>
      </c>
      <c r="T8" s="97" t="s">
        <v>101</v>
      </c>
      <c r="U8" s="88">
        <f t="shared" si="0"/>
        <v>15</v>
      </c>
      <c r="V8" s="55" t="s">
        <v>180</v>
      </c>
      <c r="W8" s="60" t="s">
        <v>104</v>
      </c>
      <c r="X8" s="88">
        <f t="shared" si="9"/>
        <v>5</v>
      </c>
      <c r="Y8" s="103" t="s">
        <v>118</v>
      </c>
      <c r="Z8" s="103" t="s">
        <v>108</v>
      </c>
      <c r="AA8" s="88">
        <f t="shared" si="6"/>
        <v>15</v>
      </c>
      <c r="AB8" s="103" t="s">
        <v>173</v>
      </c>
      <c r="AC8" s="103" t="s">
        <v>110</v>
      </c>
      <c r="AD8" s="88">
        <f t="shared" si="1"/>
        <v>15</v>
      </c>
      <c r="AE8" s="103" t="s">
        <v>137</v>
      </c>
      <c r="AF8" s="103" t="s">
        <v>111</v>
      </c>
      <c r="AG8" s="88">
        <f t="shared" si="7"/>
        <v>15</v>
      </c>
      <c r="AH8" s="103" t="s">
        <v>138</v>
      </c>
      <c r="AI8" s="103" t="s">
        <v>190</v>
      </c>
      <c r="AJ8" s="88">
        <f t="shared" si="8"/>
        <v>5</v>
      </c>
      <c r="AK8" s="63" t="s">
        <v>191</v>
      </c>
      <c r="AL8" s="64">
        <f t="shared" si="2"/>
        <v>86.956521739130437</v>
      </c>
      <c r="AM8" s="96" t="str">
        <f t="shared" si="3"/>
        <v/>
      </c>
      <c r="AN8" s="130">
        <f>ROUND(MIN(AL8:AL9),0)</f>
        <v>87</v>
      </c>
      <c r="AO8" s="126">
        <f>ROUND(MIN(AM8:AM9),0)</f>
        <v>0</v>
      </c>
      <c r="AP8" s="160" t="s">
        <v>117</v>
      </c>
      <c r="AQ8" s="163" t="s">
        <v>118</v>
      </c>
      <c r="AR8" s="130">
        <f t="shared" ref="AR8" si="10">IF(AP8="Faltan causas por gestionar",50,AN8)</f>
        <v>87</v>
      </c>
      <c r="AS8" s="126">
        <f t="shared" ref="AS8" si="11">IF(AP8="Faltan causas por gestionar",50,AO8)</f>
        <v>0</v>
      </c>
      <c r="AT8" s="148">
        <f t="shared" ref="AT8:AU8" si="12">IF(AR8&gt;=96,2,IF(AR8&gt;=86,1,0))</f>
        <v>1</v>
      </c>
      <c r="AU8" s="112">
        <f t="shared" si="12"/>
        <v>0</v>
      </c>
      <c r="AV8" s="112" t="str">
        <f>IF(AW8="","",VLOOKUP(AW8,[1]Tablas!$B$2:$C$6,2,FALSE))</f>
        <v>Posible</v>
      </c>
      <c r="AW8" s="112">
        <f>IFERROR(+I8-AT8,"")</f>
        <v>3</v>
      </c>
      <c r="AX8" s="112" t="str">
        <f>IF(AY8="","",VLOOKUP(AY8,[1]Tablas!$F$2:$G$6,2,FALSE))</f>
        <v>Mayor</v>
      </c>
      <c r="AY8" s="112">
        <f>IFERROR(IF(K8-AU8&lt;=0,1,K8-AU8),"")</f>
        <v>4</v>
      </c>
      <c r="AZ8" s="118">
        <f>IFERROR(+AY8*AW8,"")</f>
        <v>12</v>
      </c>
      <c r="BA8" s="115" t="str">
        <f>IFERROR(VLOOKUP(AZ8,[1]Tablas!$F$9:$G$22,2,FALSE),"")</f>
        <v>MEDIA</v>
      </c>
      <c r="BB8" s="189" t="str">
        <f>IFERROR(VLOOKUP(BA8,[1]Tablas!$C$25:$D$27,2,FALSE),"")</f>
        <v>Requiere tratamiento</v>
      </c>
      <c r="BC8" s="66">
        <v>1</v>
      </c>
      <c r="BD8" s="213" t="s">
        <v>192</v>
      </c>
      <c r="BE8" s="97" t="s">
        <v>193</v>
      </c>
      <c r="BF8" s="201">
        <v>43831</v>
      </c>
      <c r="BG8" s="68">
        <v>44012</v>
      </c>
      <c r="BH8" s="72" t="s">
        <v>132</v>
      </c>
    </row>
    <row r="9" spans="1:60" ht="77.25" thickBot="1" x14ac:dyDescent="0.3">
      <c r="A9" s="185"/>
      <c r="B9" s="138"/>
      <c r="C9" s="214"/>
      <c r="D9" s="215"/>
      <c r="E9" s="207"/>
      <c r="F9" s="207"/>
      <c r="G9" s="216"/>
      <c r="H9" s="147"/>
      <c r="I9" s="120"/>
      <c r="J9" s="138"/>
      <c r="K9" s="120"/>
      <c r="L9" s="120"/>
      <c r="M9" s="117"/>
      <c r="N9" s="8" t="s">
        <v>194</v>
      </c>
      <c r="O9" s="9" t="s">
        <v>195</v>
      </c>
      <c r="P9" s="9" t="s">
        <v>99</v>
      </c>
      <c r="Q9" s="90">
        <f t="shared" si="4"/>
        <v>15</v>
      </c>
      <c r="R9" s="105" t="s">
        <v>100</v>
      </c>
      <c r="S9" s="90">
        <f t="shared" si="5"/>
        <v>15</v>
      </c>
      <c r="T9" s="99" t="s">
        <v>101</v>
      </c>
      <c r="U9" s="90">
        <f t="shared" si="0"/>
        <v>15</v>
      </c>
      <c r="V9" s="209" t="s">
        <v>196</v>
      </c>
      <c r="W9" s="217" t="s">
        <v>105</v>
      </c>
      <c r="X9" s="90">
        <f t="shared" si="9"/>
        <v>0</v>
      </c>
      <c r="Y9" s="105" t="s">
        <v>118</v>
      </c>
      <c r="Z9" s="105" t="s">
        <v>108</v>
      </c>
      <c r="AA9" s="90">
        <f t="shared" si="6"/>
        <v>15</v>
      </c>
      <c r="AB9" s="105" t="s">
        <v>197</v>
      </c>
      <c r="AC9" s="105" t="s">
        <v>110</v>
      </c>
      <c r="AD9" s="90">
        <f t="shared" si="1"/>
        <v>15</v>
      </c>
      <c r="AE9" s="105" t="s">
        <v>137</v>
      </c>
      <c r="AF9" s="105" t="s">
        <v>111</v>
      </c>
      <c r="AG9" s="90">
        <f t="shared" si="7"/>
        <v>15</v>
      </c>
      <c r="AH9" s="105" t="s">
        <v>198</v>
      </c>
      <c r="AI9" s="105" t="s">
        <v>114</v>
      </c>
      <c r="AJ9" s="90">
        <f t="shared" si="8"/>
        <v>10</v>
      </c>
      <c r="AK9" s="6" t="s">
        <v>199</v>
      </c>
      <c r="AL9" s="17">
        <f t="shared" si="2"/>
        <v>86.956521739130437</v>
      </c>
      <c r="AM9" s="18" t="str">
        <f t="shared" si="3"/>
        <v/>
      </c>
      <c r="AN9" s="120"/>
      <c r="AO9" s="117"/>
      <c r="AP9" s="162"/>
      <c r="AQ9" s="165"/>
      <c r="AR9" s="120"/>
      <c r="AS9" s="117"/>
      <c r="AT9" s="150"/>
      <c r="AU9" s="114"/>
      <c r="AV9" s="114"/>
      <c r="AW9" s="114"/>
      <c r="AX9" s="114"/>
      <c r="AY9" s="114"/>
      <c r="AZ9" s="120"/>
      <c r="BA9" s="117"/>
      <c r="BB9" s="191"/>
      <c r="BC9" s="27">
        <v>2</v>
      </c>
      <c r="BD9" s="20" t="s">
        <v>200</v>
      </c>
      <c r="BE9" s="23"/>
      <c r="BF9" s="23"/>
      <c r="BG9" s="23"/>
      <c r="BH9" s="24"/>
    </row>
    <row r="10" spans="1:60" x14ac:dyDescent="0.25">
      <c r="A10" s="186"/>
      <c r="B10" s="121"/>
      <c r="C10" s="121"/>
      <c r="D10" s="125"/>
      <c r="E10" s="121"/>
      <c r="F10" s="121"/>
      <c r="G10" s="132"/>
      <c r="H10" s="121"/>
      <c r="I10" s="111" t="str">
        <f>IF(H10="","",VLOOKUP(H10,[1]Tablas!$A$2:$B$6,2,FALSE))</f>
        <v/>
      </c>
      <c r="J10" s="121"/>
      <c r="K10" s="111" t="str">
        <f>IF(J10="","",VLOOKUP(J10,[1]Tablas!$E$2:$F$6,2,FALSE))</f>
        <v/>
      </c>
      <c r="L10" s="111" t="str">
        <f>IFERROR(VLOOKUP(M10,[1]Tablas!$F$9:$G$22,2,FALSE),"")</f>
        <v/>
      </c>
      <c r="M10" s="111" t="str">
        <f>IFERROR(+I10*K10,"")</f>
        <v/>
      </c>
      <c r="N10" s="73"/>
      <c r="O10" s="73"/>
      <c r="P10" s="73"/>
      <c r="Q10" s="91" t="str">
        <f t="shared" si="4"/>
        <v/>
      </c>
      <c r="R10" s="94"/>
      <c r="S10" s="91" t="str">
        <f t="shared" si="5"/>
        <v/>
      </c>
      <c r="T10" s="93"/>
      <c r="U10" s="91" t="str">
        <f t="shared" si="0"/>
        <v/>
      </c>
      <c r="V10" s="218"/>
      <c r="W10" s="93"/>
      <c r="X10" s="91" t="str">
        <f t="shared" si="9"/>
        <v/>
      </c>
      <c r="Y10" s="94"/>
      <c r="Z10" s="94"/>
      <c r="AA10" s="91" t="str">
        <f t="shared" si="6"/>
        <v/>
      </c>
      <c r="AB10" s="94"/>
      <c r="AC10" s="94"/>
      <c r="AD10" s="91" t="str">
        <f t="shared" si="1"/>
        <v/>
      </c>
      <c r="AE10" s="94"/>
      <c r="AF10" s="94"/>
      <c r="AG10" s="91" t="str">
        <f t="shared" si="7"/>
        <v/>
      </c>
      <c r="AH10" s="94"/>
      <c r="AI10" s="94"/>
      <c r="AJ10" s="91" t="str">
        <f t="shared" si="8"/>
        <v/>
      </c>
      <c r="AK10" s="94"/>
      <c r="AL10" s="100" t="str">
        <f t="shared" si="2"/>
        <v/>
      </c>
      <c r="AM10" s="100" t="str">
        <f t="shared" si="3"/>
        <v/>
      </c>
      <c r="AN10" s="122">
        <f>ROUND(MIN(AL10:AL14),0)</f>
        <v>0</v>
      </c>
      <c r="AO10" s="122">
        <f>ROUND(MIN(AM10:AM14),0)</f>
        <v>0</v>
      </c>
      <c r="AP10" s="123"/>
      <c r="AQ10" s="124"/>
      <c r="AR10" s="122">
        <f t="shared" ref="AR10" si="13">IF(AP10="Faltan causas por gestionar",50,AN10)</f>
        <v>0</v>
      </c>
      <c r="AS10" s="122">
        <f t="shared" ref="AS10" si="14">IF(AP10="Faltan causas por gestionar",50,AO10)</f>
        <v>0</v>
      </c>
      <c r="AT10" s="111">
        <f t="shared" ref="AT10:AU10" si="15">IF(AR10&gt;=96,2,IF(AR10&gt;=86,1,0))</f>
        <v>0</v>
      </c>
      <c r="AU10" s="111">
        <f t="shared" si="15"/>
        <v>0</v>
      </c>
      <c r="AV10" s="111" t="str">
        <f>IF(AW10="","",VLOOKUP(AW10,[1]Tablas!$B$2:$C$6,2,FALSE))</f>
        <v/>
      </c>
      <c r="AW10" s="111" t="str">
        <f>IFERROR(+I10-AT10,"")</f>
        <v/>
      </c>
      <c r="AX10" s="111" t="str">
        <f>IF(AY10="","",VLOOKUP(AY10,[1]Tablas!$F$2:$G$6,2,FALSE))</f>
        <v/>
      </c>
      <c r="AY10" s="111" t="str">
        <f>IFERROR(IF(K10-AU10&lt;=0,1,K10-AU10),"")</f>
        <v/>
      </c>
      <c r="AZ10" s="111" t="str">
        <f>IFERROR(+AY10*AW10,"")</f>
        <v/>
      </c>
      <c r="BA10" s="111" t="str">
        <f>IFERROR(VLOOKUP(AZ10,[1]Tablas!$F$9:$G$22,2,FALSE),"")</f>
        <v/>
      </c>
      <c r="BB10" s="111"/>
      <c r="BC10" s="78"/>
      <c r="BD10" s="79"/>
      <c r="BE10" s="80"/>
      <c r="BF10" s="80"/>
      <c r="BG10" s="80"/>
      <c r="BH10" s="80"/>
    </row>
    <row r="11" spans="1:60" x14ac:dyDescent="0.25">
      <c r="A11" s="186"/>
      <c r="B11" s="121"/>
      <c r="C11" s="121"/>
      <c r="D11" s="125"/>
      <c r="E11" s="121"/>
      <c r="F11" s="121"/>
      <c r="G11" s="132"/>
      <c r="H11" s="121"/>
      <c r="I11" s="111"/>
      <c r="J11" s="121"/>
      <c r="K11" s="111"/>
      <c r="L11" s="111"/>
      <c r="M11" s="111"/>
      <c r="N11" s="73"/>
      <c r="O11" s="73"/>
      <c r="P11" s="73"/>
      <c r="Q11" s="91" t="str">
        <f t="shared" si="4"/>
        <v/>
      </c>
      <c r="R11" s="94"/>
      <c r="S11" s="91" t="str">
        <f t="shared" si="5"/>
        <v/>
      </c>
      <c r="T11" s="93"/>
      <c r="U11" s="91" t="str">
        <f t="shared" si="0"/>
        <v/>
      </c>
      <c r="V11" s="218"/>
      <c r="W11" s="93"/>
      <c r="X11" s="91" t="str">
        <f t="shared" si="9"/>
        <v/>
      </c>
      <c r="Y11" s="94"/>
      <c r="Z11" s="94"/>
      <c r="AA11" s="91" t="str">
        <f t="shared" si="6"/>
        <v/>
      </c>
      <c r="AB11" s="94"/>
      <c r="AC11" s="94"/>
      <c r="AD11" s="91" t="str">
        <f t="shared" si="1"/>
        <v/>
      </c>
      <c r="AE11" s="94"/>
      <c r="AF11" s="94"/>
      <c r="AG11" s="91" t="str">
        <f t="shared" si="7"/>
        <v/>
      </c>
      <c r="AH11" s="94"/>
      <c r="AI11" s="94"/>
      <c r="AJ11" s="91" t="str">
        <f t="shared" si="8"/>
        <v/>
      </c>
      <c r="AK11" s="94"/>
      <c r="AL11" s="100" t="str">
        <f t="shared" si="2"/>
        <v/>
      </c>
      <c r="AM11" s="100" t="str">
        <f t="shared" si="3"/>
        <v/>
      </c>
      <c r="AN11" s="111"/>
      <c r="AO11" s="111"/>
      <c r="AP11" s="123"/>
      <c r="AQ11" s="124"/>
      <c r="AR11" s="111"/>
      <c r="AS11" s="111"/>
      <c r="AT11" s="111"/>
      <c r="AU11" s="111"/>
      <c r="AV11" s="111"/>
      <c r="AW11" s="111"/>
      <c r="AX11" s="111"/>
      <c r="AY11" s="111"/>
      <c r="AZ11" s="111"/>
      <c r="BA11" s="111"/>
      <c r="BB11" s="111"/>
      <c r="BC11" s="81"/>
      <c r="BD11" s="79"/>
      <c r="BE11" s="80"/>
      <c r="BF11" s="80"/>
      <c r="BG11" s="80"/>
      <c r="BH11" s="80"/>
    </row>
    <row r="12" spans="1:60" x14ac:dyDescent="0.25">
      <c r="A12" s="186"/>
      <c r="B12" s="121"/>
      <c r="C12" s="121"/>
      <c r="D12" s="125"/>
      <c r="E12" s="121"/>
      <c r="F12" s="121"/>
      <c r="G12" s="132"/>
      <c r="H12" s="121"/>
      <c r="I12" s="111"/>
      <c r="J12" s="121"/>
      <c r="K12" s="111"/>
      <c r="L12" s="111"/>
      <c r="M12" s="111"/>
      <c r="N12" s="73"/>
      <c r="O12" s="73"/>
      <c r="P12" s="73"/>
      <c r="Q12" s="91" t="str">
        <f t="shared" si="4"/>
        <v/>
      </c>
      <c r="R12" s="94"/>
      <c r="S12" s="91" t="str">
        <f t="shared" si="5"/>
        <v/>
      </c>
      <c r="T12" s="93"/>
      <c r="U12" s="91" t="str">
        <f t="shared" si="0"/>
        <v/>
      </c>
      <c r="V12" s="218"/>
      <c r="W12" s="93"/>
      <c r="X12" s="91" t="str">
        <f t="shared" si="9"/>
        <v/>
      </c>
      <c r="Y12" s="94"/>
      <c r="Z12" s="94"/>
      <c r="AA12" s="91" t="str">
        <f t="shared" si="6"/>
        <v/>
      </c>
      <c r="AB12" s="94"/>
      <c r="AC12" s="94"/>
      <c r="AD12" s="91" t="str">
        <f t="shared" si="1"/>
        <v/>
      </c>
      <c r="AE12" s="94"/>
      <c r="AF12" s="94"/>
      <c r="AG12" s="91" t="str">
        <f t="shared" si="7"/>
        <v/>
      </c>
      <c r="AH12" s="94"/>
      <c r="AI12" s="94"/>
      <c r="AJ12" s="91" t="str">
        <f t="shared" si="8"/>
        <v/>
      </c>
      <c r="AK12" s="94"/>
      <c r="AL12" s="100" t="str">
        <f t="shared" si="2"/>
        <v/>
      </c>
      <c r="AM12" s="100" t="str">
        <f t="shared" si="3"/>
        <v/>
      </c>
      <c r="AN12" s="111"/>
      <c r="AO12" s="111"/>
      <c r="AP12" s="123"/>
      <c r="AQ12" s="124"/>
      <c r="AR12" s="111"/>
      <c r="AS12" s="111"/>
      <c r="AT12" s="111"/>
      <c r="AU12" s="111"/>
      <c r="AV12" s="111"/>
      <c r="AW12" s="111"/>
      <c r="AX12" s="111"/>
      <c r="AY12" s="111"/>
      <c r="AZ12" s="111"/>
      <c r="BA12" s="111"/>
      <c r="BB12" s="111"/>
      <c r="BC12" s="81"/>
      <c r="BD12" s="79"/>
      <c r="BE12" s="80"/>
      <c r="BF12" s="80"/>
      <c r="BG12" s="80"/>
      <c r="BH12" s="80"/>
    </row>
    <row r="13" spans="1:60" x14ac:dyDescent="0.25">
      <c r="A13" s="186"/>
      <c r="B13" s="121"/>
      <c r="C13" s="121"/>
      <c r="D13" s="125"/>
      <c r="E13" s="121"/>
      <c r="F13" s="121"/>
      <c r="G13" s="132"/>
      <c r="H13" s="121"/>
      <c r="I13" s="111"/>
      <c r="J13" s="121"/>
      <c r="K13" s="111"/>
      <c r="L13" s="111"/>
      <c r="M13" s="111"/>
      <c r="N13" s="73"/>
      <c r="O13" s="73"/>
      <c r="P13" s="73"/>
      <c r="Q13" s="91" t="str">
        <f t="shared" si="4"/>
        <v/>
      </c>
      <c r="R13" s="94"/>
      <c r="S13" s="91" t="str">
        <f t="shared" si="5"/>
        <v/>
      </c>
      <c r="T13" s="93"/>
      <c r="U13" s="91" t="str">
        <f t="shared" si="0"/>
        <v/>
      </c>
      <c r="V13" s="218"/>
      <c r="W13" s="93"/>
      <c r="X13" s="91" t="str">
        <f t="shared" si="9"/>
        <v/>
      </c>
      <c r="Y13" s="94"/>
      <c r="Z13" s="94"/>
      <c r="AA13" s="91" t="str">
        <f t="shared" si="6"/>
        <v/>
      </c>
      <c r="AB13" s="94"/>
      <c r="AC13" s="94"/>
      <c r="AD13" s="91" t="str">
        <f t="shared" si="1"/>
        <v/>
      </c>
      <c r="AE13" s="94"/>
      <c r="AF13" s="94"/>
      <c r="AG13" s="91" t="str">
        <f t="shared" si="7"/>
        <v/>
      </c>
      <c r="AH13" s="94"/>
      <c r="AI13" s="94"/>
      <c r="AJ13" s="91" t="str">
        <f t="shared" si="8"/>
        <v/>
      </c>
      <c r="AK13" s="94"/>
      <c r="AL13" s="100" t="str">
        <f t="shared" si="2"/>
        <v/>
      </c>
      <c r="AM13" s="100" t="str">
        <f t="shared" si="3"/>
        <v/>
      </c>
      <c r="AN13" s="111"/>
      <c r="AO13" s="111"/>
      <c r="AP13" s="123"/>
      <c r="AQ13" s="124"/>
      <c r="AR13" s="111"/>
      <c r="AS13" s="111"/>
      <c r="AT13" s="111"/>
      <c r="AU13" s="111"/>
      <c r="AV13" s="111"/>
      <c r="AW13" s="111"/>
      <c r="AX13" s="111"/>
      <c r="AY13" s="111"/>
      <c r="AZ13" s="111"/>
      <c r="BA13" s="111"/>
      <c r="BB13" s="111"/>
      <c r="BC13" s="81"/>
      <c r="BD13" s="79"/>
      <c r="BE13" s="80"/>
      <c r="BF13" s="80"/>
      <c r="BG13" s="80"/>
      <c r="BH13" s="80"/>
    </row>
    <row r="14" spans="1:60" x14ac:dyDescent="0.25">
      <c r="A14" s="186"/>
      <c r="B14" s="121"/>
      <c r="C14" s="121"/>
      <c r="D14" s="125"/>
      <c r="E14" s="121"/>
      <c r="F14" s="121"/>
      <c r="G14" s="132"/>
      <c r="H14" s="121"/>
      <c r="I14" s="111"/>
      <c r="J14" s="121"/>
      <c r="K14" s="111"/>
      <c r="L14" s="111"/>
      <c r="M14" s="111"/>
      <c r="N14" s="73"/>
      <c r="O14" s="73"/>
      <c r="P14" s="73"/>
      <c r="Q14" s="91" t="str">
        <f t="shared" si="4"/>
        <v/>
      </c>
      <c r="R14" s="94"/>
      <c r="S14" s="91" t="str">
        <f t="shared" si="5"/>
        <v/>
      </c>
      <c r="T14" s="93"/>
      <c r="U14" s="91" t="str">
        <f t="shared" si="0"/>
        <v/>
      </c>
      <c r="V14" s="218"/>
      <c r="W14" s="93"/>
      <c r="X14" s="91" t="str">
        <f t="shared" si="9"/>
        <v/>
      </c>
      <c r="Y14" s="94"/>
      <c r="Z14" s="94"/>
      <c r="AA14" s="91" t="str">
        <f t="shared" si="6"/>
        <v/>
      </c>
      <c r="AB14" s="94"/>
      <c r="AC14" s="94"/>
      <c r="AD14" s="91" t="str">
        <f t="shared" si="1"/>
        <v/>
      </c>
      <c r="AE14" s="94"/>
      <c r="AF14" s="94"/>
      <c r="AG14" s="91" t="str">
        <f t="shared" si="7"/>
        <v/>
      </c>
      <c r="AH14" s="94"/>
      <c r="AI14" s="94"/>
      <c r="AJ14" s="91" t="str">
        <f t="shared" si="8"/>
        <v/>
      </c>
      <c r="AK14" s="94"/>
      <c r="AL14" s="100" t="str">
        <f t="shared" si="2"/>
        <v/>
      </c>
      <c r="AM14" s="100" t="str">
        <f t="shared" si="3"/>
        <v/>
      </c>
      <c r="AN14" s="111"/>
      <c r="AO14" s="111"/>
      <c r="AP14" s="123"/>
      <c r="AQ14" s="124"/>
      <c r="AR14" s="111"/>
      <c r="AS14" s="111"/>
      <c r="AT14" s="111"/>
      <c r="AU14" s="111"/>
      <c r="AV14" s="111"/>
      <c r="AW14" s="111"/>
      <c r="AX14" s="111"/>
      <c r="AY14" s="111"/>
      <c r="AZ14" s="111"/>
      <c r="BA14" s="111"/>
      <c r="BB14" s="111"/>
      <c r="BC14" s="81"/>
      <c r="BD14" s="79"/>
      <c r="BE14" s="80"/>
      <c r="BF14" s="80"/>
      <c r="BG14" s="80"/>
      <c r="BH14" s="80"/>
    </row>
    <row r="15" spans="1:60" x14ac:dyDescent="0.25">
      <c r="A15" s="186"/>
      <c r="B15" s="121"/>
      <c r="C15" s="121"/>
      <c r="D15" s="125"/>
      <c r="E15" s="121"/>
      <c r="F15" s="131"/>
      <c r="G15" s="132"/>
      <c r="H15" s="121"/>
      <c r="I15" s="111" t="str">
        <f>IF(H15="","",VLOOKUP(H15,[1]Tablas!$A$2:$B$6,2,FALSE))</f>
        <v/>
      </c>
      <c r="J15" s="121"/>
      <c r="K15" s="111" t="str">
        <f>IF(J15="","",VLOOKUP(J15,[1]Tablas!$E$2:$F$6,2,FALSE))</f>
        <v/>
      </c>
      <c r="L15" s="111" t="str">
        <f>IFERROR(VLOOKUP(M15,[1]Tablas!$F$9:$G$22,2,FALSE),"")</f>
        <v/>
      </c>
      <c r="M15" s="111" t="str">
        <f>IFERROR(+I15*K15,"")</f>
        <v/>
      </c>
      <c r="N15" s="73"/>
      <c r="O15" s="73"/>
      <c r="P15" s="73"/>
      <c r="Q15" s="91" t="str">
        <f t="shared" si="4"/>
        <v/>
      </c>
      <c r="R15" s="94"/>
      <c r="S15" s="91" t="str">
        <f t="shared" si="5"/>
        <v/>
      </c>
      <c r="T15" s="93"/>
      <c r="U15" s="91" t="str">
        <f t="shared" si="0"/>
        <v/>
      </c>
      <c r="V15" s="218"/>
      <c r="W15" s="93"/>
      <c r="X15" s="91" t="str">
        <f t="shared" si="9"/>
        <v/>
      </c>
      <c r="Y15" s="94"/>
      <c r="Z15" s="94"/>
      <c r="AA15" s="91" t="str">
        <f t="shared" si="6"/>
        <v/>
      </c>
      <c r="AB15" s="94"/>
      <c r="AC15" s="94"/>
      <c r="AD15" s="91" t="str">
        <f t="shared" si="1"/>
        <v/>
      </c>
      <c r="AE15" s="94"/>
      <c r="AF15" s="94"/>
      <c r="AG15" s="91" t="str">
        <f t="shared" si="7"/>
        <v/>
      </c>
      <c r="AH15" s="94"/>
      <c r="AI15" s="94"/>
      <c r="AJ15" s="91" t="str">
        <f t="shared" si="8"/>
        <v/>
      </c>
      <c r="AK15" s="94"/>
      <c r="AL15" s="100" t="str">
        <f t="shared" si="2"/>
        <v/>
      </c>
      <c r="AM15" s="100" t="str">
        <f t="shared" si="3"/>
        <v/>
      </c>
      <c r="AN15" s="122">
        <f>ROUND(MIN(AL15:AL19),0)</f>
        <v>0</v>
      </c>
      <c r="AO15" s="122">
        <f>ROUND(MIN(AM15:AM19),0)</f>
        <v>0</v>
      </c>
      <c r="AP15" s="123"/>
      <c r="AQ15" s="124"/>
      <c r="AR15" s="122">
        <f t="shared" ref="AR15" si="16">IF(AP15="Faltan causas por gestionar",50,AN15)</f>
        <v>0</v>
      </c>
      <c r="AS15" s="122">
        <f t="shared" ref="AS15" si="17">IF(AP15="Faltan causas por gestionar",50,AO15)</f>
        <v>0</v>
      </c>
      <c r="AT15" s="111">
        <f t="shared" ref="AT15:AU15" si="18">IF(AR15&gt;=96,2,IF(AR15&gt;=86,1,0))</f>
        <v>0</v>
      </c>
      <c r="AU15" s="111">
        <f t="shared" si="18"/>
        <v>0</v>
      </c>
      <c r="AV15" s="111" t="str">
        <f>IF(AW15="","",VLOOKUP(AW15,[1]Tablas!$B$2:$C$6,2,FALSE))</f>
        <v/>
      </c>
      <c r="AW15" s="111" t="str">
        <f>IFERROR(+I15-AT15,"")</f>
        <v/>
      </c>
      <c r="AX15" s="111" t="str">
        <f>IF(AY15="","",VLOOKUP(AY15,[1]Tablas!$F$2:$G$6,2,FALSE))</f>
        <v/>
      </c>
      <c r="AY15" s="111" t="str">
        <f>IFERROR(IF(K15-AU15&lt;=0,1,K15-AU15),"")</f>
        <v/>
      </c>
      <c r="AZ15" s="111" t="str">
        <f>IFERROR(+AY15*AW15,"")</f>
        <v/>
      </c>
      <c r="BA15" s="111" t="str">
        <f>IFERROR(VLOOKUP(AZ15,[1]Tablas!$F$9:$G$22,2,FALSE),"")</f>
        <v/>
      </c>
      <c r="BB15" s="111"/>
      <c r="BC15" s="78"/>
      <c r="BD15" s="79"/>
      <c r="BE15" s="80"/>
      <c r="BF15" s="80"/>
      <c r="BG15" s="80"/>
      <c r="BH15" s="80"/>
    </row>
    <row r="16" spans="1:60" x14ac:dyDescent="0.25">
      <c r="A16" s="186"/>
      <c r="B16" s="121"/>
      <c r="C16" s="121"/>
      <c r="D16" s="125"/>
      <c r="E16" s="121"/>
      <c r="F16" s="131"/>
      <c r="G16" s="132"/>
      <c r="H16" s="121"/>
      <c r="I16" s="111"/>
      <c r="J16" s="121"/>
      <c r="K16" s="111"/>
      <c r="L16" s="111"/>
      <c r="M16" s="111"/>
      <c r="N16" s="73"/>
      <c r="O16" s="73"/>
      <c r="P16" s="73"/>
      <c r="Q16" s="91" t="str">
        <f t="shared" si="4"/>
        <v/>
      </c>
      <c r="R16" s="94"/>
      <c r="S16" s="91" t="str">
        <f t="shared" si="5"/>
        <v/>
      </c>
      <c r="T16" s="93"/>
      <c r="U16" s="91" t="str">
        <f t="shared" si="0"/>
        <v/>
      </c>
      <c r="V16" s="218"/>
      <c r="W16" s="93"/>
      <c r="X16" s="91" t="str">
        <f t="shared" si="9"/>
        <v/>
      </c>
      <c r="Y16" s="94"/>
      <c r="Z16" s="94"/>
      <c r="AA16" s="91" t="str">
        <f t="shared" si="6"/>
        <v/>
      </c>
      <c r="AB16" s="94"/>
      <c r="AC16" s="94"/>
      <c r="AD16" s="91" t="str">
        <f t="shared" si="1"/>
        <v/>
      </c>
      <c r="AE16" s="94"/>
      <c r="AF16" s="94"/>
      <c r="AG16" s="91" t="str">
        <f t="shared" si="7"/>
        <v/>
      </c>
      <c r="AH16" s="94"/>
      <c r="AI16" s="94"/>
      <c r="AJ16" s="91" t="str">
        <f t="shared" si="8"/>
        <v/>
      </c>
      <c r="AK16" s="94"/>
      <c r="AL16" s="100" t="str">
        <f t="shared" si="2"/>
        <v/>
      </c>
      <c r="AM16" s="100" t="str">
        <f t="shared" si="3"/>
        <v/>
      </c>
      <c r="AN16" s="111"/>
      <c r="AO16" s="111"/>
      <c r="AP16" s="123"/>
      <c r="AQ16" s="124"/>
      <c r="AR16" s="111"/>
      <c r="AS16" s="111"/>
      <c r="AT16" s="111"/>
      <c r="AU16" s="111"/>
      <c r="AV16" s="111"/>
      <c r="AW16" s="111"/>
      <c r="AX16" s="111"/>
      <c r="AY16" s="111"/>
      <c r="AZ16" s="111"/>
      <c r="BA16" s="111"/>
      <c r="BB16" s="111"/>
      <c r="BC16" s="81"/>
      <c r="BD16" s="79"/>
      <c r="BE16" s="80"/>
      <c r="BF16" s="80"/>
      <c r="BG16" s="80"/>
      <c r="BH16" s="80"/>
    </row>
    <row r="17" spans="1:60" x14ac:dyDescent="0.25">
      <c r="A17" s="186"/>
      <c r="B17" s="121"/>
      <c r="C17" s="121"/>
      <c r="D17" s="125"/>
      <c r="E17" s="121"/>
      <c r="F17" s="131"/>
      <c r="G17" s="132"/>
      <c r="H17" s="121"/>
      <c r="I17" s="111"/>
      <c r="J17" s="121"/>
      <c r="K17" s="111"/>
      <c r="L17" s="111"/>
      <c r="M17" s="111"/>
      <c r="N17" s="73"/>
      <c r="O17" s="73"/>
      <c r="P17" s="73"/>
      <c r="Q17" s="91" t="str">
        <f t="shared" si="4"/>
        <v/>
      </c>
      <c r="R17" s="94"/>
      <c r="S17" s="91" t="str">
        <f t="shared" si="5"/>
        <v/>
      </c>
      <c r="T17" s="93"/>
      <c r="U17" s="91" t="str">
        <f t="shared" si="0"/>
        <v/>
      </c>
      <c r="V17" s="218"/>
      <c r="W17" s="93"/>
      <c r="X17" s="91" t="str">
        <f t="shared" si="9"/>
        <v/>
      </c>
      <c r="Y17" s="94"/>
      <c r="Z17" s="94"/>
      <c r="AA17" s="91" t="str">
        <f t="shared" si="6"/>
        <v/>
      </c>
      <c r="AB17" s="94"/>
      <c r="AC17" s="94"/>
      <c r="AD17" s="91" t="str">
        <f t="shared" si="1"/>
        <v/>
      </c>
      <c r="AE17" s="94"/>
      <c r="AF17" s="94"/>
      <c r="AG17" s="91" t="str">
        <f t="shared" si="7"/>
        <v/>
      </c>
      <c r="AH17" s="94"/>
      <c r="AI17" s="94"/>
      <c r="AJ17" s="91" t="str">
        <f t="shared" si="8"/>
        <v/>
      </c>
      <c r="AK17" s="94"/>
      <c r="AL17" s="100" t="str">
        <f t="shared" si="2"/>
        <v/>
      </c>
      <c r="AM17" s="100" t="str">
        <f t="shared" si="3"/>
        <v/>
      </c>
      <c r="AN17" s="111"/>
      <c r="AO17" s="111"/>
      <c r="AP17" s="123"/>
      <c r="AQ17" s="124"/>
      <c r="AR17" s="111"/>
      <c r="AS17" s="111"/>
      <c r="AT17" s="111"/>
      <c r="AU17" s="111"/>
      <c r="AV17" s="111"/>
      <c r="AW17" s="111"/>
      <c r="AX17" s="111"/>
      <c r="AY17" s="111"/>
      <c r="AZ17" s="111"/>
      <c r="BA17" s="111"/>
      <c r="BB17" s="111"/>
      <c r="BC17" s="81"/>
      <c r="BD17" s="79"/>
      <c r="BE17" s="80"/>
      <c r="BF17" s="80"/>
      <c r="BG17" s="80"/>
      <c r="BH17" s="80"/>
    </row>
    <row r="18" spans="1:60" x14ac:dyDescent="0.25">
      <c r="A18" s="186"/>
      <c r="B18" s="121"/>
      <c r="C18" s="121"/>
      <c r="D18" s="125"/>
      <c r="E18" s="121"/>
      <c r="F18" s="131"/>
      <c r="G18" s="132"/>
      <c r="H18" s="121"/>
      <c r="I18" s="111"/>
      <c r="J18" s="121"/>
      <c r="K18" s="111"/>
      <c r="L18" s="111"/>
      <c r="M18" s="111"/>
      <c r="N18" s="73"/>
      <c r="O18" s="73"/>
      <c r="P18" s="73"/>
      <c r="Q18" s="91" t="str">
        <f t="shared" si="4"/>
        <v/>
      </c>
      <c r="R18" s="94"/>
      <c r="S18" s="91" t="str">
        <f t="shared" si="5"/>
        <v/>
      </c>
      <c r="T18" s="93"/>
      <c r="U18" s="91" t="str">
        <f t="shared" si="0"/>
        <v/>
      </c>
      <c r="V18" s="218"/>
      <c r="W18" s="93"/>
      <c r="X18" s="91" t="str">
        <f t="shared" si="9"/>
        <v/>
      </c>
      <c r="Y18" s="94"/>
      <c r="Z18" s="94"/>
      <c r="AA18" s="91" t="str">
        <f t="shared" si="6"/>
        <v/>
      </c>
      <c r="AB18" s="94"/>
      <c r="AC18" s="94"/>
      <c r="AD18" s="91" t="str">
        <f t="shared" si="1"/>
        <v/>
      </c>
      <c r="AE18" s="94"/>
      <c r="AF18" s="94"/>
      <c r="AG18" s="91" t="str">
        <f t="shared" si="7"/>
        <v/>
      </c>
      <c r="AH18" s="94"/>
      <c r="AI18" s="94"/>
      <c r="AJ18" s="91" t="str">
        <f t="shared" si="8"/>
        <v/>
      </c>
      <c r="AK18" s="94"/>
      <c r="AL18" s="100" t="str">
        <f t="shared" si="2"/>
        <v/>
      </c>
      <c r="AM18" s="100" t="str">
        <f t="shared" si="3"/>
        <v/>
      </c>
      <c r="AN18" s="111"/>
      <c r="AO18" s="111"/>
      <c r="AP18" s="123"/>
      <c r="AQ18" s="124"/>
      <c r="AR18" s="111"/>
      <c r="AS18" s="111"/>
      <c r="AT18" s="111"/>
      <c r="AU18" s="111"/>
      <c r="AV18" s="111"/>
      <c r="AW18" s="111"/>
      <c r="AX18" s="111"/>
      <c r="AY18" s="111"/>
      <c r="AZ18" s="111"/>
      <c r="BA18" s="111"/>
      <c r="BB18" s="111"/>
      <c r="BC18" s="81"/>
      <c r="BD18" s="79"/>
      <c r="BE18" s="80"/>
      <c r="BF18" s="80"/>
      <c r="BG18" s="80"/>
      <c r="BH18" s="80"/>
    </row>
    <row r="19" spans="1:60" x14ac:dyDescent="0.25">
      <c r="A19" s="186"/>
      <c r="B19" s="121"/>
      <c r="C19" s="121"/>
      <c r="D19" s="125"/>
      <c r="E19" s="121"/>
      <c r="F19" s="131"/>
      <c r="G19" s="132"/>
      <c r="H19" s="121"/>
      <c r="I19" s="111"/>
      <c r="J19" s="121"/>
      <c r="K19" s="111"/>
      <c r="L19" s="111"/>
      <c r="M19" s="111"/>
      <c r="N19" s="73"/>
      <c r="O19" s="73"/>
      <c r="P19" s="73"/>
      <c r="Q19" s="91" t="str">
        <f t="shared" si="4"/>
        <v/>
      </c>
      <c r="R19" s="94"/>
      <c r="S19" s="91" t="str">
        <f t="shared" si="5"/>
        <v/>
      </c>
      <c r="T19" s="93"/>
      <c r="U19" s="91" t="str">
        <f t="shared" si="0"/>
        <v/>
      </c>
      <c r="V19" s="218"/>
      <c r="W19" s="93"/>
      <c r="X19" s="91" t="str">
        <f t="shared" si="9"/>
        <v/>
      </c>
      <c r="Y19" s="94"/>
      <c r="Z19" s="94"/>
      <c r="AA19" s="91" t="str">
        <f t="shared" si="6"/>
        <v/>
      </c>
      <c r="AB19" s="94"/>
      <c r="AC19" s="94"/>
      <c r="AD19" s="91" t="str">
        <f t="shared" si="1"/>
        <v/>
      </c>
      <c r="AE19" s="94"/>
      <c r="AF19" s="94"/>
      <c r="AG19" s="91" t="str">
        <f t="shared" si="7"/>
        <v/>
      </c>
      <c r="AH19" s="94"/>
      <c r="AI19" s="94"/>
      <c r="AJ19" s="91" t="str">
        <f t="shared" si="8"/>
        <v/>
      </c>
      <c r="AK19" s="94"/>
      <c r="AL19" s="100" t="str">
        <f t="shared" si="2"/>
        <v/>
      </c>
      <c r="AM19" s="100" t="str">
        <f t="shared" si="3"/>
        <v/>
      </c>
      <c r="AN19" s="111"/>
      <c r="AO19" s="111"/>
      <c r="AP19" s="123"/>
      <c r="AQ19" s="124"/>
      <c r="AR19" s="111"/>
      <c r="AS19" s="111"/>
      <c r="AT19" s="111"/>
      <c r="AU19" s="111"/>
      <c r="AV19" s="111"/>
      <c r="AW19" s="111"/>
      <c r="AX19" s="111"/>
      <c r="AY19" s="111"/>
      <c r="AZ19" s="111"/>
      <c r="BA19" s="111"/>
      <c r="BB19" s="111"/>
      <c r="BC19" s="81"/>
      <c r="BD19" s="79"/>
      <c r="BE19" s="80"/>
      <c r="BF19" s="80"/>
      <c r="BG19" s="80"/>
      <c r="BH19" s="80"/>
    </row>
    <row r="20" spans="1:60" x14ac:dyDescent="0.25">
      <c r="A20" s="186"/>
      <c r="B20" s="121"/>
      <c r="C20" s="121"/>
      <c r="D20" s="125"/>
      <c r="E20" s="121"/>
      <c r="F20" s="131"/>
      <c r="G20" s="132"/>
      <c r="H20" s="121"/>
      <c r="I20" s="111" t="str">
        <f>IF(H20="","",VLOOKUP(H20,[1]Tablas!$A$2:$B$6,2,FALSE))</f>
        <v/>
      </c>
      <c r="J20" s="121"/>
      <c r="K20" s="111" t="str">
        <f>IF(J20="","",VLOOKUP(J20,[1]Tablas!$E$2:$F$6,2,FALSE))</f>
        <v/>
      </c>
      <c r="L20" s="111" t="str">
        <f>IFERROR(VLOOKUP(M20,[1]Tablas!$F$9:$G$22,2,FALSE),"")</f>
        <v/>
      </c>
      <c r="M20" s="111" t="str">
        <f>IFERROR(+I20*K20,"")</f>
        <v/>
      </c>
      <c r="N20" s="73"/>
      <c r="O20" s="73"/>
      <c r="P20" s="73"/>
      <c r="Q20" s="91" t="str">
        <f t="shared" si="4"/>
        <v/>
      </c>
      <c r="R20" s="94"/>
      <c r="S20" s="91" t="str">
        <f t="shared" si="5"/>
        <v/>
      </c>
      <c r="T20" s="93"/>
      <c r="U20" s="91" t="str">
        <f t="shared" si="0"/>
        <v/>
      </c>
      <c r="V20" s="218"/>
      <c r="W20" s="93"/>
      <c r="X20" s="91" t="str">
        <f t="shared" si="9"/>
        <v/>
      </c>
      <c r="Y20" s="94"/>
      <c r="Z20" s="94"/>
      <c r="AA20" s="91" t="str">
        <f t="shared" si="6"/>
        <v/>
      </c>
      <c r="AB20" s="94"/>
      <c r="AC20" s="94"/>
      <c r="AD20" s="91" t="str">
        <f t="shared" si="1"/>
        <v/>
      </c>
      <c r="AE20" s="94"/>
      <c r="AF20" s="94"/>
      <c r="AG20" s="91" t="str">
        <f t="shared" si="7"/>
        <v/>
      </c>
      <c r="AH20" s="94"/>
      <c r="AI20" s="94"/>
      <c r="AJ20" s="91" t="str">
        <f t="shared" si="8"/>
        <v/>
      </c>
      <c r="AK20" s="94"/>
      <c r="AL20" s="100" t="str">
        <f t="shared" si="2"/>
        <v/>
      </c>
      <c r="AM20" s="100" t="str">
        <f t="shared" si="3"/>
        <v/>
      </c>
      <c r="AN20" s="122">
        <f>ROUND(MIN(AL20:AL24),0)</f>
        <v>0</v>
      </c>
      <c r="AO20" s="122">
        <f>ROUND(MIN(AM20:AM24),0)</f>
        <v>0</v>
      </c>
      <c r="AP20" s="123"/>
      <c r="AQ20" s="124"/>
      <c r="AR20" s="122">
        <f t="shared" ref="AR20" si="19">IF(AP20="Faltan causas por gestionar",50,AN20)</f>
        <v>0</v>
      </c>
      <c r="AS20" s="122">
        <f t="shared" ref="AS20" si="20">IF(AP20="Faltan causas por gestionar",50,AO20)</f>
        <v>0</v>
      </c>
      <c r="AT20" s="111">
        <f t="shared" ref="AT20:AU20" si="21">IF(AR20&gt;=96,2,IF(AR20&gt;=86,1,0))</f>
        <v>0</v>
      </c>
      <c r="AU20" s="111">
        <f t="shared" si="21"/>
        <v>0</v>
      </c>
      <c r="AV20" s="111" t="str">
        <f>IF(AW20="","",VLOOKUP(AW20,[1]Tablas!$B$2:$C$6,2,FALSE))</f>
        <v/>
      </c>
      <c r="AW20" s="111" t="str">
        <f>IFERROR(+I20-AT20,"")</f>
        <v/>
      </c>
      <c r="AX20" s="111" t="str">
        <f>IF(AY20="","",VLOOKUP(AY20,[1]Tablas!$F$2:$G$6,2,FALSE))</f>
        <v/>
      </c>
      <c r="AY20" s="111" t="str">
        <f>IFERROR(IF(K20-AU20&lt;=0,1,K20-AU20),"")</f>
        <v/>
      </c>
      <c r="AZ20" s="111" t="str">
        <f>IFERROR(+AY20*AW20,"")</f>
        <v/>
      </c>
      <c r="BA20" s="111" t="str">
        <f>IFERROR(VLOOKUP(AZ20,[1]Tablas!$F$9:$G$22,2,FALSE),"")</f>
        <v/>
      </c>
      <c r="BB20" s="111"/>
      <c r="BC20" s="78"/>
      <c r="BD20" s="79"/>
      <c r="BE20" s="80"/>
      <c r="BF20" s="80"/>
      <c r="BG20" s="80"/>
      <c r="BH20" s="80"/>
    </row>
    <row r="21" spans="1:60" x14ac:dyDescent="0.25">
      <c r="A21" s="186"/>
      <c r="B21" s="121"/>
      <c r="C21" s="121"/>
      <c r="D21" s="125"/>
      <c r="E21" s="121"/>
      <c r="F21" s="131"/>
      <c r="G21" s="132"/>
      <c r="H21" s="121"/>
      <c r="I21" s="111"/>
      <c r="J21" s="121"/>
      <c r="K21" s="111"/>
      <c r="L21" s="111"/>
      <c r="M21" s="111"/>
      <c r="N21" s="73"/>
      <c r="O21" s="73"/>
      <c r="P21" s="73"/>
      <c r="Q21" s="91" t="str">
        <f t="shared" si="4"/>
        <v/>
      </c>
      <c r="R21" s="94"/>
      <c r="S21" s="91" t="str">
        <f t="shared" si="5"/>
        <v/>
      </c>
      <c r="T21" s="93"/>
      <c r="U21" s="91" t="str">
        <f t="shared" si="0"/>
        <v/>
      </c>
      <c r="V21" s="218"/>
      <c r="W21" s="93"/>
      <c r="X21" s="91" t="str">
        <f t="shared" si="9"/>
        <v/>
      </c>
      <c r="Y21" s="94"/>
      <c r="Z21" s="94"/>
      <c r="AA21" s="91" t="str">
        <f t="shared" si="6"/>
        <v/>
      </c>
      <c r="AB21" s="94"/>
      <c r="AC21" s="94"/>
      <c r="AD21" s="91" t="str">
        <f t="shared" si="1"/>
        <v/>
      </c>
      <c r="AE21" s="94"/>
      <c r="AF21" s="94"/>
      <c r="AG21" s="91" t="str">
        <f t="shared" si="7"/>
        <v/>
      </c>
      <c r="AH21" s="94"/>
      <c r="AI21" s="94"/>
      <c r="AJ21" s="91" t="str">
        <f t="shared" si="8"/>
        <v/>
      </c>
      <c r="AK21" s="94"/>
      <c r="AL21" s="100" t="str">
        <f t="shared" si="2"/>
        <v/>
      </c>
      <c r="AM21" s="100" t="str">
        <f t="shared" si="3"/>
        <v/>
      </c>
      <c r="AN21" s="111"/>
      <c r="AO21" s="111"/>
      <c r="AP21" s="123"/>
      <c r="AQ21" s="124"/>
      <c r="AR21" s="111"/>
      <c r="AS21" s="111"/>
      <c r="AT21" s="111"/>
      <c r="AU21" s="111"/>
      <c r="AV21" s="111"/>
      <c r="AW21" s="111"/>
      <c r="AX21" s="111"/>
      <c r="AY21" s="111"/>
      <c r="AZ21" s="111"/>
      <c r="BA21" s="111"/>
      <c r="BB21" s="111"/>
      <c r="BC21" s="81"/>
      <c r="BD21" s="79"/>
      <c r="BE21" s="80"/>
      <c r="BF21" s="80"/>
      <c r="BG21" s="80"/>
      <c r="BH21" s="80"/>
    </row>
    <row r="22" spans="1:60" x14ac:dyDescent="0.25">
      <c r="A22" s="186"/>
      <c r="B22" s="121"/>
      <c r="C22" s="121"/>
      <c r="D22" s="125"/>
      <c r="E22" s="121"/>
      <c r="F22" s="131"/>
      <c r="G22" s="132"/>
      <c r="H22" s="121"/>
      <c r="I22" s="111"/>
      <c r="J22" s="121"/>
      <c r="K22" s="111"/>
      <c r="L22" s="111"/>
      <c r="M22" s="111"/>
      <c r="N22" s="73"/>
      <c r="O22" s="73"/>
      <c r="P22" s="73"/>
      <c r="Q22" s="91" t="str">
        <f t="shared" si="4"/>
        <v/>
      </c>
      <c r="R22" s="94"/>
      <c r="S22" s="91" t="str">
        <f t="shared" si="5"/>
        <v/>
      </c>
      <c r="T22" s="93"/>
      <c r="U22" s="91" t="str">
        <f t="shared" si="0"/>
        <v/>
      </c>
      <c r="V22" s="218"/>
      <c r="W22" s="93"/>
      <c r="X22" s="91" t="str">
        <f t="shared" si="9"/>
        <v/>
      </c>
      <c r="Y22" s="94"/>
      <c r="Z22" s="94"/>
      <c r="AA22" s="91" t="str">
        <f t="shared" si="6"/>
        <v/>
      </c>
      <c r="AB22" s="94"/>
      <c r="AC22" s="94"/>
      <c r="AD22" s="91" t="str">
        <f t="shared" si="1"/>
        <v/>
      </c>
      <c r="AE22" s="94"/>
      <c r="AF22" s="94"/>
      <c r="AG22" s="91" t="str">
        <f t="shared" si="7"/>
        <v/>
      </c>
      <c r="AH22" s="94"/>
      <c r="AI22" s="94"/>
      <c r="AJ22" s="91" t="str">
        <f t="shared" si="8"/>
        <v/>
      </c>
      <c r="AK22" s="94"/>
      <c r="AL22" s="100" t="str">
        <f t="shared" si="2"/>
        <v/>
      </c>
      <c r="AM22" s="100" t="str">
        <f t="shared" si="3"/>
        <v/>
      </c>
      <c r="AN22" s="111"/>
      <c r="AO22" s="111"/>
      <c r="AP22" s="123"/>
      <c r="AQ22" s="124"/>
      <c r="AR22" s="111"/>
      <c r="AS22" s="111"/>
      <c r="AT22" s="111"/>
      <c r="AU22" s="111"/>
      <c r="AV22" s="111"/>
      <c r="AW22" s="111"/>
      <c r="AX22" s="111"/>
      <c r="AY22" s="111"/>
      <c r="AZ22" s="111"/>
      <c r="BA22" s="111"/>
      <c r="BB22" s="111"/>
      <c r="BC22" s="81"/>
      <c r="BD22" s="79"/>
      <c r="BE22" s="80"/>
      <c r="BF22" s="80"/>
      <c r="BG22" s="80"/>
      <c r="BH22" s="80"/>
    </row>
    <row r="23" spans="1:60" x14ac:dyDescent="0.25">
      <c r="A23" s="186"/>
      <c r="B23" s="121"/>
      <c r="C23" s="121"/>
      <c r="D23" s="125"/>
      <c r="E23" s="121"/>
      <c r="F23" s="131"/>
      <c r="G23" s="132"/>
      <c r="H23" s="121"/>
      <c r="I23" s="111"/>
      <c r="J23" s="121"/>
      <c r="K23" s="111"/>
      <c r="L23" s="111"/>
      <c r="M23" s="111"/>
      <c r="N23" s="73"/>
      <c r="O23" s="73"/>
      <c r="P23" s="73"/>
      <c r="Q23" s="91" t="str">
        <f t="shared" si="4"/>
        <v/>
      </c>
      <c r="R23" s="94"/>
      <c r="S23" s="91" t="str">
        <f t="shared" si="5"/>
        <v/>
      </c>
      <c r="T23" s="93"/>
      <c r="U23" s="91" t="str">
        <f t="shared" si="0"/>
        <v/>
      </c>
      <c r="V23" s="218"/>
      <c r="W23" s="93"/>
      <c r="X23" s="91" t="str">
        <f t="shared" si="9"/>
        <v/>
      </c>
      <c r="Y23" s="94"/>
      <c r="Z23" s="94"/>
      <c r="AA23" s="91" t="str">
        <f t="shared" si="6"/>
        <v/>
      </c>
      <c r="AB23" s="94"/>
      <c r="AC23" s="94"/>
      <c r="AD23" s="91" t="str">
        <f t="shared" si="1"/>
        <v/>
      </c>
      <c r="AE23" s="94"/>
      <c r="AF23" s="94"/>
      <c r="AG23" s="91" t="str">
        <f t="shared" si="7"/>
        <v/>
      </c>
      <c r="AH23" s="94"/>
      <c r="AI23" s="94"/>
      <c r="AJ23" s="91" t="str">
        <f t="shared" si="8"/>
        <v/>
      </c>
      <c r="AK23" s="94"/>
      <c r="AL23" s="100" t="str">
        <f t="shared" si="2"/>
        <v/>
      </c>
      <c r="AM23" s="100" t="str">
        <f t="shared" si="3"/>
        <v/>
      </c>
      <c r="AN23" s="111"/>
      <c r="AO23" s="111"/>
      <c r="AP23" s="123"/>
      <c r="AQ23" s="124"/>
      <c r="AR23" s="111"/>
      <c r="AS23" s="111"/>
      <c r="AT23" s="111"/>
      <c r="AU23" s="111"/>
      <c r="AV23" s="111"/>
      <c r="AW23" s="111"/>
      <c r="AX23" s="111"/>
      <c r="AY23" s="111"/>
      <c r="AZ23" s="111"/>
      <c r="BA23" s="111"/>
      <c r="BB23" s="111"/>
      <c r="BC23" s="81"/>
      <c r="BD23" s="79"/>
      <c r="BE23" s="80"/>
      <c r="BF23" s="80"/>
      <c r="BG23" s="80"/>
      <c r="BH23" s="80"/>
    </row>
    <row r="24" spans="1:60" x14ac:dyDescent="0.25">
      <c r="A24" s="186"/>
      <c r="B24" s="121"/>
      <c r="C24" s="121"/>
      <c r="D24" s="125"/>
      <c r="E24" s="121"/>
      <c r="F24" s="131"/>
      <c r="G24" s="132"/>
      <c r="H24" s="121"/>
      <c r="I24" s="111"/>
      <c r="J24" s="121"/>
      <c r="K24" s="111"/>
      <c r="L24" s="111"/>
      <c r="M24" s="111"/>
      <c r="N24" s="73"/>
      <c r="O24" s="73"/>
      <c r="P24" s="73"/>
      <c r="Q24" s="91" t="str">
        <f t="shared" si="4"/>
        <v/>
      </c>
      <c r="R24" s="94"/>
      <c r="S24" s="91" t="str">
        <f t="shared" si="5"/>
        <v/>
      </c>
      <c r="T24" s="93"/>
      <c r="U24" s="91" t="str">
        <f t="shared" si="0"/>
        <v/>
      </c>
      <c r="V24" s="218"/>
      <c r="W24" s="93"/>
      <c r="X24" s="91" t="str">
        <f t="shared" si="9"/>
        <v/>
      </c>
      <c r="Y24" s="94"/>
      <c r="Z24" s="94"/>
      <c r="AA24" s="91" t="str">
        <f t="shared" si="6"/>
        <v/>
      </c>
      <c r="AB24" s="94"/>
      <c r="AC24" s="94"/>
      <c r="AD24" s="91" t="str">
        <f t="shared" si="1"/>
        <v/>
      </c>
      <c r="AE24" s="94"/>
      <c r="AF24" s="94"/>
      <c r="AG24" s="91" t="str">
        <f t="shared" si="7"/>
        <v/>
      </c>
      <c r="AH24" s="94"/>
      <c r="AI24" s="94"/>
      <c r="AJ24" s="91" t="str">
        <f t="shared" si="8"/>
        <v/>
      </c>
      <c r="AK24" s="94"/>
      <c r="AL24" s="100" t="str">
        <f t="shared" si="2"/>
        <v/>
      </c>
      <c r="AM24" s="100" t="str">
        <f t="shared" si="3"/>
        <v/>
      </c>
      <c r="AN24" s="111"/>
      <c r="AO24" s="111"/>
      <c r="AP24" s="123"/>
      <c r="AQ24" s="124"/>
      <c r="AR24" s="111"/>
      <c r="AS24" s="111"/>
      <c r="AT24" s="111"/>
      <c r="AU24" s="111"/>
      <c r="AV24" s="111"/>
      <c r="AW24" s="111"/>
      <c r="AX24" s="111"/>
      <c r="AY24" s="111"/>
      <c r="AZ24" s="111"/>
      <c r="BA24" s="111"/>
      <c r="BB24" s="111"/>
      <c r="BC24" s="81"/>
      <c r="BD24" s="79"/>
      <c r="BE24" s="80"/>
      <c r="BF24" s="80"/>
      <c r="BG24" s="80"/>
      <c r="BH24" s="80"/>
    </row>
    <row r="25" spans="1:60" x14ac:dyDescent="0.25">
      <c r="A25" s="186"/>
      <c r="B25" s="121"/>
      <c r="C25" s="121"/>
      <c r="D25" s="125"/>
      <c r="E25" s="121"/>
      <c r="F25" s="131"/>
      <c r="G25" s="132"/>
      <c r="H25" s="121"/>
      <c r="I25" s="111" t="str">
        <f>IF(H25="","",VLOOKUP(H25,[1]Tablas!$A$2:$B$6,2,FALSE))</f>
        <v/>
      </c>
      <c r="J25" s="121"/>
      <c r="K25" s="111" t="str">
        <f>IF(J25="","",VLOOKUP(J25,[1]Tablas!$E$2:$F$6,2,FALSE))</f>
        <v/>
      </c>
      <c r="L25" s="111" t="str">
        <f>IFERROR(VLOOKUP(M25,[1]Tablas!$F$9:$G$22,2,FALSE),"")</f>
        <v/>
      </c>
      <c r="M25" s="111" t="str">
        <f>IFERROR(+I25*K25,"")</f>
        <v/>
      </c>
      <c r="N25" s="73"/>
      <c r="O25" s="73"/>
      <c r="P25" s="73"/>
      <c r="Q25" s="91" t="str">
        <f t="shared" si="4"/>
        <v/>
      </c>
      <c r="R25" s="94"/>
      <c r="S25" s="91" t="str">
        <f t="shared" si="5"/>
        <v/>
      </c>
      <c r="T25" s="93"/>
      <c r="U25" s="91" t="str">
        <f t="shared" si="0"/>
        <v/>
      </c>
      <c r="V25" s="218"/>
      <c r="W25" s="93"/>
      <c r="X25" s="91" t="str">
        <f t="shared" si="9"/>
        <v/>
      </c>
      <c r="Y25" s="94"/>
      <c r="Z25" s="94"/>
      <c r="AA25" s="91" t="str">
        <f t="shared" si="6"/>
        <v/>
      </c>
      <c r="AB25" s="94"/>
      <c r="AC25" s="94"/>
      <c r="AD25" s="91" t="str">
        <f t="shared" si="1"/>
        <v/>
      </c>
      <c r="AE25" s="94"/>
      <c r="AF25" s="94"/>
      <c r="AG25" s="91" t="str">
        <f t="shared" si="7"/>
        <v/>
      </c>
      <c r="AH25" s="94"/>
      <c r="AI25" s="94"/>
      <c r="AJ25" s="91" t="str">
        <f t="shared" si="8"/>
        <v/>
      </c>
      <c r="AK25" s="94"/>
      <c r="AL25" s="100" t="str">
        <f t="shared" si="2"/>
        <v/>
      </c>
      <c r="AM25" s="100" t="str">
        <f t="shared" si="3"/>
        <v/>
      </c>
      <c r="AN25" s="122">
        <f>ROUND(MIN(AL25:AL29),0)</f>
        <v>0</v>
      </c>
      <c r="AO25" s="122">
        <f>ROUND(MIN(AM25:AM29),0)</f>
        <v>0</v>
      </c>
      <c r="AP25" s="123"/>
      <c r="AQ25" s="124"/>
      <c r="AR25" s="122">
        <f t="shared" ref="AR25" si="22">IF(AP25="Faltan causas por gestionar",50,AN25)</f>
        <v>0</v>
      </c>
      <c r="AS25" s="122">
        <f t="shared" ref="AS25" si="23">IF(AP25="Faltan causas por gestionar",50,AO25)</f>
        <v>0</v>
      </c>
      <c r="AT25" s="111">
        <f t="shared" ref="AT25:AU25" si="24">IF(AR25&gt;=96,2,IF(AR25&gt;=86,1,0))</f>
        <v>0</v>
      </c>
      <c r="AU25" s="111">
        <f t="shared" si="24"/>
        <v>0</v>
      </c>
      <c r="AV25" s="111" t="str">
        <f>IF(AW25="","",VLOOKUP(AW25,[1]Tablas!$B$2:$C$6,2,FALSE))</f>
        <v/>
      </c>
      <c r="AW25" s="111" t="str">
        <f>IFERROR(+I25-AT25,"")</f>
        <v/>
      </c>
      <c r="AX25" s="111" t="str">
        <f>IF(AY25="","",VLOOKUP(AY25,[1]Tablas!$F$2:$G$6,2,FALSE))</f>
        <v/>
      </c>
      <c r="AY25" s="111" t="str">
        <f>IFERROR(IF(K25-AU25&lt;=0,1,K25-AU25),"")</f>
        <v/>
      </c>
      <c r="AZ25" s="111" t="str">
        <f>IFERROR(+AY25*AW25,"")</f>
        <v/>
      </c>
      <c r="BA25" s="111" t="str">
        <f>IFERROR(VLOOKUP(AZ25,[1]Tablas!$F$9:$G$22,2,FALSE),"")</f>
        <v/>
      </c>
      <c r="BB25" s="111"/>
      <c r="BC25" s="78"/>
      <c r="BD25" s="79"/>
      <c r="BE25" s="80"/>
      <c r="BF25" s="80"/>
      <c r="BG25" s="80"/>
      <c r="BH25" s="80"/>
    </row>
    <row r="26" spans="1:60" x14ac:dyDescent="0.25">
      <c r="A26" s="186"/>
      <c r="B26" s="121"/>
      <c r="C26" s="121"/>
      <c r="D26" s="125"/>
      <c r="E26" s="121"/>
      <c r="F26" s="131"/>
      <c r="G26" s="132"/>
      <c r="H26" s="121"/>
      <c r="I26" s="111"/>
      <c r="J26" s="121"/>
      <c r="K26" s="111"/>
      <c r="L26" s="111"/>
      <c r="M26" s="111"/>
      <c r="N26" s="73"/>
      <c r="O26" s="73"/>
      <c r="P26" s="73"/>
      <c r="Q26" s="91" t="str">
        <f t="shared" si="4"/>
        <v/>
      </c>
      <c r="R26" s="94"/>
      <c r="S26" s="91" t="str">
        <f t="shared" si="5"/>
        <v/>
      </c>
      <c r="T26" s="93"/>
      <c r="U26" s="91" t="str">
        <f t="shared" si="0"/>
        <v/>
      </c>
      <c r="V26" s="218"/>
      <c r="W26" s="93"/>
      <c r="X26" s="91" t="str">
        <f t="shared" si="9"/>
        <v/>
      </c>
      <c r="Y26" s="94"/>
      <c r="Z26" s="94"/>
      <c r="AA26" s="91" t="str">
        <f t="shared" si="6"/>
        <v/>
      </c>
      <c r="AB26" s="94"/>
      <c r="AC26" s="94"/>
      <c r="AD26" s="91" t="str">
        <f t="shared" si="1"/>
        <v/>
      </c>
      <c r="AE26" s="94"/>
      <c r="AF26" s="94"/>
      <c r="AG26" s="91" t="str">
        <f t="shared" si="7"/>
        <v/>
      </c>
      <c r="AH26" s="94"/>
      <c r="AI26" s="94"/>
      <c r="AJ26" s="91" t="str">
        <f t="shared" si="8"/>
        <v/>
      </c>
      <c r="AK26" s="94"/>
      <c r="AL26" s="100" t="str">
        <f t="shared" si="2"/>
        <v/>
      </c>
      <c r="AM26" s="100" t="str">
        <f t="shared" si="3"/>
        <v/>
      </c>
      <c r="AN26" s="111"/>
      <c r="AO26" s="111"/>
      <c r="AP26" s="123"/>
      <c r="AQ26" s="124"/>
      <c r="AR26" s="111"/>
      <c r="AS26" s="111"/>
      <c r="AT26" s="111"/>
      <c r="AU26" s="111"/>
      <c r="AV26" s="111"/>
      <c r="AW26" s="111"/>
      <c r="AX26" s="111"/>
      <c r="AY26" s="111"/>
      <c r="AZ26" s="111"/>
      <c r="BA26" s="111"/>
      <c r="BB26" s="111"/>
      <c r="BC26" s="81"/>
      <c r="BD26" s="79"/>
      <c r="BE26" s="80"/>
      <c r="BF26" s="80"/>
      <c r="BG26" s="80"/>
      <c r="BH26" s="80"/>
    </row>
    <row r="27" spans="1:60" x14ac:dyDescent="0.25">
      <c r="A27" s="186"/>
      <c r="B27" s="121"/>
      <c r="C27" s="121"/>
      <c r="D27" s="125"/>
      <c r="E27" s="121"/>
      <c r="F27" s="131"/>
      <c r="G27" s="132"/>
      <c r="H27" s="121"/>
      <c r="I27" s="111"/>
      <c r="J27" s="121"/>
      <c r="K27" s="111"/>
      <c r="L27" s="111"/>
      <c r="M27" s="111"/>
      <c r="N27" s="73"/>
      <c r="O27" s="73"/>
      <c r="P27" s="73"/>
      <c r="Q27" s="91" t="str">
        <f t="shared" si="4"/>
        <v/>
      </c>
      <c r="R27" s="94"/>
      <c r="S27" s="91" t="str">
        <f t="shared" si="5"/>
        <v/>
      </c>
      <c r="T27" s="93"/>
      <c r="U27" s="91" t="str">
        <f t="shared" si="0"/>
        <v/>
      </c>
      <c r="V27" s="218"/>
      <c r="W27" s="93"/>
      <c r="X27" s="91" t="str">
        <f t="shared" si="9"/>
        <v/>
      </c>
      <c r="Y27" s="94"/>
      <c r="Z27" s="94"/>
      <c r="AA27" s="91" t="str">
        <f t="shared" si="6"/>
        <v/>
      </c>
      <c r="AB27" s="94"/>
      <c r="AC27" s="94"/>
      <c r="AD27" s="91" t="str">
        <f t="shared" si="1"/>
        <v/>
      </c>
      <c r="AE27" s="94"/>
      <c r="AF27" s="94"/>
      <c r="AG27" s="91" t="str">
        <f t="shared" si="7"/>
        <v/>
      </c>
      <c r="AH27" s="94"/>
      <c r="AI27" s="94"/>
      <c r="AJ27" s="91" t="str">
        <f t="shared" si="8"/>
        <v/>
      </c>
      <c r="AK27" s="94"/>
      <c r="AL27" s="100" t="str">
        <f t="shared" si="2"/>
        <v/>
      </c>
      <c r="AM27" s="100" t="str">
        <f t="shared" si="3"/>
        <v/>
      </c>
      <c r="AN27" s="111"/>
      <c r="AO27" s="111"/>
      <c r="AP27" s="123"/>
      <c r="AQ27" s="124"/>
      <c r="AR27" s="111"/>
      <c r="AS27" s="111"/>
      <c r="AT27" s="111"/>
      <c r="AU27" s="111"/>
      <c r="AV27" s="111"/>
      <c r="AW27" s="111"/>
      <c r="AX27" s="111"/>
      <c r="AY27" s="111"/>
      <c r="AZ27" s="111"/>
      <c r="BA27" s="111"/>
      <c r="BB27" s="111"/>
      <c r="BC27" s="81"/>
      <c r="BD27" s="79"/>
      <c r="BE27" s="80"/>
      <c r="BF27" s="80"/>
      <c r="BG27" s="80"/>
      <c r="BH27" s="80"/>
    </row>
    <row r="28" spans="1:60" x14ac:dyDescent="0.25">
      <c r="A28" s="186"/>
      <c r="B28" s="121"/>
      <c r="C28" s="121"/>
      <c r="D28" s="125"/>
      <c r="E28" s="121"/>
      <c r="F28" s="131"/>
      <c r="G28" s="132"/>
      <c r="H28" s="121"/>
      <c r="I28" s="111"/>
      <c r="J28" s="121"/>
      <c r="K28" s="111"/>
      <c r="L28" s="111"/>
      <c r="M28" s="111"/>
      <c r="N28" s="73"/>
      <c r="O28" s="73"/>
      <c r="P28" s="73"/>
      <c r="Q28" s="91" t="str">
        <f t="shared" si="4"/>
        <v/>
      </c>
      <c r="R28" s="94"/>
      <c r="S28" s="91" t="str">
        <f t="shared" si="5"/>
        <v/>
      </c>
      <c r="T28" s="93"/>
      <c r="U28" s="91" t="str">
        <f t="shared" si="0"/>
        <v/>
      </c>
      <c r="V28" s="218"/>
      <c r="W28" s="93"/>
      <c r="X28" s="91" t="str">
        <f t="shared" si="9"/>
        <v/>
      </c>
      <c r="Y28" s="94"/>
      <c r="Z28" s="94"/>
      <c r="AA28" s="91" t="str">
        <f t="shared" si="6"/>
        <v/>
      </c>
      <c r="AB28" s="94"/>
      <c r="AC28" s="94"/>
      <c r="AD28" s="91" t="str">
        <f t="shared" si="1"/>
        <v/>
      </c>
      <c r="AE28" s="94"/>
      <c r="AF28" s="94"/>
      <c r="AG28" s="91" t="str">
        <f t="shared" si="7"/>
        <v/>
      </c>
      <c r="AH28" s="94"/>
      <c r="AI28" s="94"/>
      <c r="AJ28" s="91" t="str">
        <f t="shared" si="8"/>
        <v/>
      </c>
      <c r="AK28" s="94"/>
      <c r="AL28" s="100" t="str">
        <f t="shared" si="2"/>
        <v/>
      </c>
      <c r="AM28" s="100" t="str">
        <f t="shared" si="3"/>
        <v/>
      </c>
      <c r="AN28" s="111"/>
      <c r="AO28" s="111"/>
      <c r="AP28" s="123"/>
      <c r="AQ28" s="124"/>
      <c r="AR28" s="111"/>
      <c r="AS28" s="111"/>
      <c r="AT28" s="111"/>
      <c r="AU28" s="111"/>
      <c r="AV28" s="111"/>
      <c r="AW28" s="111"/>
      <c r="AX28" s="111"/>
      <c r="AY28" s="111"/>
      <c r="AZ28" s="111"/>
      <c r="BA28" s="111"/>
      <c r="BB28" s="111"/>
      <c r="BC28" s="81"/>
      <c r="BD28" s="79"/>
      <c r="BE28" s="80"/>
      <c r="BF28" s="80"/>
      <c r="BG28" s="80"/>
      <c r="BH28" s="80"/>
    </row>
    <row r="29" spans="1:60" x14ac:dyDescent="0.25">
      <c r="A29" s="186"/>
      <c r="B29" s="121"/>
      <c r="C29" s="121"/>
      <c r="D29" s="125"/>
      <c r="E29" s="121"/>
      <c r="F29" s="131"/>
      <c r="G29" s="132"/>
      <c r="H29" s="121"/>
      <c r="I29" s="111"/>
      <c r="J29" s="121"/>
      <c r="K29" s="111"/>
      <c r="L29" s="111"/>
      <c r="M29" s="111"/>
      <c r="N29" s="73"/>
      <c r="O29" s="73"/>
      <c r="P29" s="73"/>
      <c r="Q29" s="91" t="str">
        <f t="shared" si="4"/>
        <v/>
      </c>
      <c r="R29" s="94"/>
      <c r="S29" s="91" t="str">
        <f t="shared" si="5"/>
        <v/>
      </c>
      <c r="T29" s="93"/>
      <c r="U29" s="91" t="str">
        <f t="shared" si="0"/>
        <v/>
      </c>
      <c r="V29" s="218"/>
      <c r="W29" s="93"/>
      <c r="X29" s="91" t="str">
        <f t="shared" si="9"/>
        <v/>
      </c>
      <c r="Y29" s="94"/>
      <c r="Z29" s="94"/>
      <c r="AA29" s="91" t="str">
        <f t="shared" si="6"/>
        <v/>
      </c>
      <c r="AB29" s="94"/>
      <c r="AC29" s="94"/>
      <c r="AD29" s="91" t="str">
        <f t="shared" si="1"/>
        <v/>
      </c>
      <c r="AE29" s="94"/>
      <c r="AF29" s="94"/>
      <c r="AG29" s="91" t="str">
        <f t="shared" si="7"/>
        <v/>
      </c>
      <c r="AH29" s="94"/>
      <c r="AI29" s="94"/>
      <c r="AJ29" s="91" t="str">
        <f t="shared" si="8"/>
        <v/>
      </c>
      <c r="AK29" s="94"/>
      <c r="AL29" s="100" t="str">
        <f t="shared" si="2"/>
        <v/>
      </c>
      <c r="AM29" s="100" t="str">
        <f t="shared" si="3"/>
        <v/>
      </c>
      <c r="AN29" s="111"/>
      <c r="AO29" s="111"/>
      <c r="AP29" s="123"/>
      <c r="AQ29" s="124"/>
      <c r="AR29" s="111"/>
      <c r="AS29" s="111"/>
      <c r="AT29" s="111"/>
      <c r="AU29" s="111"/>
      <c r="AV29" s="111"/>
      <c r="AW29" s="111"/>
      <c r="AX29" s="111"/>
      <c r="AY29" s="111"/>
      <c r="AZ29" s="111"/>
      <c r="BA29" s="111"/>
      <c r="BB29" s="111"/>
      <c r="BC29" s="81"/>
      <c r="BD29" s="79"/>
      <c r="BE29" s="80"/>
      <c r="BF29" s="80"/>
      <c r="BG29" s="80"/>
      <c r="BH29" s="80"/>
    </row>
    <row r="30" spans="1:60" x14ac:dyDescent="0.25">
      <c r="A30" s="186"/>
      <c r="B30" s="121"/>
      <c r="C30" s="121"/>
      <c r="D30" s="125"/>
      <c r="E30" s="121"/>
      <c r="F30" s="131"/>
      <c r="G30" s="132"/>
      <c r="H30" s="121"/>
      <c r="I30" s="111" t="str">
        <f>IF(H30="","",VLOOKUP(H30,[1]Tablas!$A$2:$B$6,2,FALSE))</f>
        <v/>
      </c>
      <c r="J30" s="121"/>
      <c r="K30" s="111" t="str">
        <f>IF(J30="","",VLOOKUP(J30,[1]Tablas!$E$2:$F$6,2,FALSE))</f>
        <v/>
      </c>
      <c r="L30" s="111" t="str">
        <f>IFERROR(VLOOKUP(M30,[1]Tablas!$F$9:$G$22,2,FALSE),"")</f>
        <v/>
      </c>
      <c r="M30" s="111" t="str">
        <f>IFERROR(+I30*K30,"")</f>
        <v/>
      </c>
      <c r="N30" s="73"/>
      <c r="O30" s="73"/>
      <c r="P30" s="73"/>
      <c r="Q30" s="91" t="str">
        <f t="shared" si="4"/>
        <v/>
      </c>
      <c r="R30" s="94"/>
      <c r="S30" s="91" t="str">
        <f t="shared" si="5"/>
        <v/>
      </c>
      <c r="T30" s="93"/>
      <c r="U30" s="91" t="str">
        <f t="shared" si="0"/>
        <v/>
      </c>
      <c r="V30" s="218"/>
      <c r="W30" s="93"/>
      <c r="X30" s="91" t="str">
        <f t="shared" si="9"/>
        <v/>
      </c>
      <c r="Y30" s="94"/>
      <c r="Z30" s="94"/>
      <c r="AA30" s="91" t="str">
        <f t="shared" si="6"/>
        <v/>
      </c>
      <c r="AB30" s="94"/>
      <c r="AC30" s="94"/>
      <c r="AD30" s="91" t="str">
        <f t="shared" si="1"/>
        <v/>
      </c>
      <c r="AE30" s="94"/>
      <c r="AF30" s="94"/>
      <c r="AG30" s="91" t="str">
        <f t="shared" si="7"/>
        <v/>
      </c>
      <c r="AH30" s="94"/>
      <c r="AI30" s="94"/>
      <c r="AJ30" s="91" t="str">
        <f t="shared" si="8"/>
        <v/>
      </c>
      <c r="AK30" s="94"/>
      <c r="AL30" s="100" t="str">
        <f t="shared" si="2"/>
        <v/>
      </c>
      <c r="AM30" s="100" t="str">
        <f t="shared" si="3"/>
        <v/>
      </c>
      <c r="AN30" s="122">
        <f>ROUND(MIN(AL30:AL34),0)</f>
        <v>0</v>
      </c>
      <c r="AO30" s="122">
        <f>ROUND(MIN(AM30:AM34),0)</f>
        <v>0</v>
      </c>
      <c r="AP30" s="123"/>
      <c r="AQ30" s="124"/>
      <c r="AR30" s="122">
        <f t="shared" ref="AR30" si="25">IF(AP30="Faltan causas por gestionar",50,AN30)</f>
        <v>0</v>
      </c>
      <c r="AS30" s="122">
        <f t="shared" ref="AS30" si="26">IF(AP30="Faltan causas por gestionar",50,AO30)</f>
        <v>0</v>
      </c>
      <c r="AT30" s="111">
        <f t="shared" ref="AT30:AU30" si="27">IF(AR30&gt;=96,2,IF(AR30&gt;=86,1,0))</f>
        <v>0</v>
      </c>
      <c r="AU30" s="111">
        <f t="shared" si="27"/>
        <v>0</v>
      </c>
      <c r="AV30" s="111" t="str">
        <f>IF(AW30="","",VLOOKUP(AW30,[1]Tablas!$B$2:$C$6,2,FALSE))</f>
        <v/>
      </c>
      <c r="AW30" s="111" t="str">
        <f>IFERROR(+I30-AT30,"")</f>
        <v/>
      </c>
      <c r="AX30" s="111" t="str">
        <f>IF(AY30="","",VLOOKUP(AY30,[1]Tablas!$F$2:$G$6,2,FALSE))</f>
        <v/>
      </c>
      <c r="AY30" s="111" t="str">
        <f>IFERROR(IF(K30-AU30&lt;=0,1,K30-AU30),"")</f>
        <v/>
      </c>
      <c r="AZ30" s="111" t="str">
        <f>IFERROR(+AY30*AW30,"")</f>
        <v/>
      </c>
      <c r="BA30" s="111" t="str">
        <f>IFERROR(VLOOKUP(AZ30,[1]Tablas!$F$9:$G$22,2,FALSE),"")</f>
        <v/>
      </c>
      <c r="BB30" s="111"/>
      <c r="BC30" s="78"/>
      <c r="BD30" s="79"/>
      <c r="BE30" s="80"/>
      <c r="BF30" s="80"/>
      <c r="BG30" s="80"/>
      <c r="BH30" s="80"/>
    </row>
    <row r="31" spans="1:60" x14ac:dyDescent="0.25">
      <c r="A31" s="186"/>
      <c r="B31" s="121"/>
      <c r="C31" s="121"/>
      <c r="D31" s="125"/>
      <c r="E31" s="121"/>
      <c r="F31" s="131"/>
      <c r="G31" s="132"/>
      <c r="H31" s="121"/>
      <c r="I31" s="111"/>
      <c r="J31" s="121"/>
      <c r="K31" s="111"/>
      <c r="L31" s="111"/>
      <c r="M31" s="111"/>
      <c r="N31" s="73"/>
      <c r="O31" s="73"/>
      <c r="P31" s="73"/>
      <c r="Q31" s="91" t="str">
        <f t="shared" si="4"/>
        <v/>
      </c>
      <c r="R31" s="94"/>
      <c r="S31" s="91" t="str">
        <f t="shared" si="5"/>
        <v/>
      </c>
      <c r="T31" s="93"/>
      <c r="U31" s="91" t="str">
        <f t="shared" si="0"/>
        <v/>
      </c>
      <c r="V31" s="218"/>
      <c r="W31" s="93"/>
      <c r="X31" s="91" t="str">
        <f t="shared" si="9"/>
        <v/>
      </c>
      <c r="Y31" s="94"/>
      <c r="Z31" s="94"/>
      <c r="AA31" s="91" t="str">
        <f t="shared" si="6"/>
        <v/>
      </c>
      <c r="AB31" s="94"/>
      <c r="AC31" s="94"/>
      <c r="AD31" s="91" t="str">
        <f t="shared" si="1"/>
        <v/>
      </c>
      <c r="AE31" s="94"/>
      <c r="AF31" s="94"/>
      <c r="AG31" s="91" t="str">
        <f t="shared" si="7"/>
        <v/>
      </c>
      <c r="AH31" s="94"/>
      <c r="AI31" s="94"/>
      <c r="AJ31" s="91" t="str">
        <f t="shared" si="8"/>
        <v/>
      </c>
      <c r="AK31" s="94"/>
      <c r="AL31" s="100" t="str">
        <f t="shared" si="2"/>
        <v/>
      </c>
      <c r="AM31" s="100" t="str">
        <f t="shared" si="3"/>
        <v/>
      </c>
      <c r="AN31" s="111"/>
      <c r="AO31" s="111"/>
      <c r="AP31" s="123"/>
      <c r="AQ31" s="124"/>
      <c r="AR31" s="111"/>
      <c r="AS31" s="111"/>
      <c r="AT31" s="111"/>
      <c r="AU31" s="111"/>
      <c r="AV31" s="111"/>
      <c r="AW31" s="111"/>
      <c r="AX31" s="111"/>
      <c r="AY31" s="111"/>
      <c r="AZ31" s="111"/>
      <c r="BA31" s="111"/>
      <c r="BB31" s="111"/>
      <c r="BC31" s="81"/>
      <c r="BD31" s="79"/>
      <c r="BE31" s="80"/>
      <c r="BF31" s="80"/>
      <c r="BG31" s="80"/>
      <c r="BH31" s="80"/>
    </row>
    <row r="32" spans="1:60" x14ac:dyDescent="0.25">
      <c r="A32" s="186"/>
      <c r="B32" s="121"/>
      <c r="C32" s="121"/>
      <c r="D32" s="125"/>
      <c r="E32" s="121"/>
      <c r="F32" s="131"/>
      <c r="G32" s="132"/>
      <c r="H32" s="121"/>
      <c r="I32" s="111"/>
      <c r="J32" s="121"/>
      <c r="K32" s="111"/>
      <c r="L32" s="111"/>
      <c r="M32" s="111"/>
      <c r="N32" s="73"/>
      <c r="O32" s="73"/>
      <c r="P32" s="73"/>
      <c r="Q32" s="91" t="str">
        <f t="shared" si="4"/>
        <v/>
      </c>
      <c r="R32" s="94"/>
      <c r="S32" s="91" t="str">
        <f t="shared" si="5"/>
        <v/>
      </c>
      <c r="T32" s="93"/>
      <c r="U32" s="91" t="str">
        <f t="shared" si="0"/>
        <v/>
      </c>
      <c r="V32" s="218"/>
      <c r="W32" s="93"/>
      <c r="X32" s="91" t="str">
        <f t="shared" si="9"/>
        <v/>
      </c>
      <c r="Y32" s="94"/>
      <c r="Z32" s="94"/>
      <c r="AA32" s="91" t="str">
        <f t="shared" si="6"/>
        <v/>
      </c>
      <c r="AB32" s="94"/>
      <c r="AC32" s="94"/>
      <c r="AD32" s="91" t="str">
        <f t="shared" si="1"/>
        <v/>
      </c>
      <c r="AE32" s="94"/>
      <c r="AF32" s="94"/>
      <c r="AG32" s="91" t="str">
        <f t="shared" si="7"/>
        <v/>
      </c>
      <c r="AH32" s="94"/>
      <c r="AI32" s="94"/>
      <c r="AJ32" s="91" t="str">
        <f t="shared" si="8"/>
        <v/>
      </c>
      <c r="AK32" s="94"/>
      <c r="AL32" s="100" t="str">
        <f t="shared" si="2"/>
        <v/>
      </c>
      <c r="AM32" s="100" t="str">
        <f t="shared" si="3"/>
        <v/>
      </c>
      <c r="AN32" s="111"/>
      <c r="AO32" s="111"/>
      <c r="AP32" s="123"/>
      <c r="AQ32" s="124"/>
      <c r="AR32" s="111"/>
      <c r="AS32" s="111"/>
      <c r="AT32" s="111"/>
      <c r="AU32" s="111"/>
      <c r="AV32" s="111"/>
      <c r="AW32" s="111"/>
      <c r="AX32" s="111"/>
      <c r="AY32" s="111"/>
      <c r="AZ32" s="111"/>
      <c r="BA32" s="111"/>
      <c r="BB32" s="111"/>
      <c r="BC32" s="81"/>
      <c r="BD32" s="79"/>
      <c r="BE32" s="80"/>
      <c r="BF32" s="80"/>
      <c r="BG32" s="80"/>
      <c r="BH32" s="80"/>
    </row>
    <row r="33" spans="1:60" x14ac:dyDescent="0.25">
      <c r="A33" s="186"/>
      <c r="B33" s="121"/>
      <c r="C33" s="121"/>
      <c r="D33" s="125"/>
      <c r="E33" s="121"/>
      <c r="F33" s="131"/>
      <c r="G33" s="132"/>
      <c r="H33" s="121"/>
      <c r="I33" s="111"/>
      <c r="J33" s="121"/>
      <c r="K33" s="111"/>
      <c r="L33" s="111"/>
      <c r="M33" s="111"/>
      <c r="N33" s="73"/>
      <c r="O33" s="73"/>
      <c r="P33" s="73"/>
      <c r="Q33" s="91" t="str">
        <f t="shared" si="4"/>
        <v/>
      </c>
      <c r="R33" s="94"/>
      <c r="S33" s="91" t="str">
        <f t="shared" si="5"/>
        <v/>
      </c>
      <c r="T33" s="93"/>
      <c r="U33" s="91" t="str">
        <f t="shared" si="0"/>
        <v/>
      </c>
      <c r="V33" s="218"/>
      <c r="W33" s="93"/>
      <c r="X33" s="91" t="str">
        <f t="shared" si="9"/>
        <v/>
      </c>
      <c r="Y33" s="94"/>
      <c r="Z33" s="94"/>
      <c r="AA33" s="91" t="str">
        <f t="shared" si="6"/>
        <v/>
      </c>
      <c r="AB33" s="94"/>
      <c r="AC33" s="94"/>
      <c r="AD33" s="91" t="str">
        <f t="shared" si="1"/>
        <v/>
      </c>
      <c r="AE33" s="94"/>
      <c r="AF33" s="94"/>
      <c r="AG33" s="91" t="str">
        <f t="shared" si="7"/>
        <v/>
      </c>
      <c r="AH33" s="94"/>
      <c r="AI33" s="94"/>
      <c r="AJ33" s="91" t="str">
        <f t="shared" si="8"/>
        <v/>
      </c>
      <c r="AK33" s="94"/>
      <c r="AL33" s="100" t="str">
        <f t="shared" si="2"/>
        <v/>
      </c>
      <c r="AM33" s="100" t="str">
        <f t="shared" si="3"/>
        <v/>
      </c>
      <c r="AN33" s="111"/>
      <c r="AO33" s="111"/>
      <c r="AP33" s="123"/>
      <c r="AQ33" s="124"/>
      <c r="AR33" s="111"/>
      <c r="AS33" s="111"/>
      <c r="AT33" s="111"/>
      <c r="AU33" s="111"/>
      <c r="AV33" s="111"/>
      <c r="AW33" s="111"/>
      <c r="AX33" s="111"/>
      <c r="AY33" s="111"/>
      <c r="AZ33" s="111"/>
      <c r="BA33" s="111"/>
      <c r="BB33" s="111"/>
      <c r="BC33" s="81"/>
      <c r="BD33" s="79"/>
      <c r="BE33" s="80"/>
      <c r="BF33" s="80"/>
      <c r="BG33" s="80"/>
      <c r="BH33" s="80"/>
    </row>
    <row r="34" spans="1:60" x14ac:dyDescent="0.25">
      <c r="A34" s="186"/>
      <c r="B34" s="121"/>
      <c r="C34" s="121"/>
      <c r="D34" s="125"/>
      <c r="E34" s="121"/>
      <c r="F34" s="131"/>
      <c r="G34" s="132"/>
      <c r="H34" s="121"/>
      <c r="I34" s="111"/>
      <c r="J34" s="121"/>
      <c r="K34" s="111"/>
      <c r="L34" s="111"/>
      <c r="M34" s="111"/>
      <c r="N34" s="73"/>
      <c r="O34" s="73"/>
      <c r="P34" s="73"/>
      <c r="Q34" s="91" t="str">
        <f t="shared" si="4"/>
        <v/>
      </c>
      <c r="R34" s="94"/>
      <c r="S34" s="91" t="str">
        <f t="shared" si="5"/>
        <v/>
      </c>
      <c r="T34" s="93"/>
      <c r="U34" s="91" t="str">
        <f t="shared" si="0"/>
        <v/>
      </c>
      <c r="V34" s="218"/>
      <c r="W34" s="93"/>
      <c r="X34" s="91" t="str">
        <f t="shared" si="9"/>
        <v/>
      </c>
      <c r="Y34" s="94"/>
      <c r="Z34" s="94"/>
      <c r="AA34" s="91" t="str">
        <f t="shared" si="6"/>
        <v/>
      </c>
      <c r="AB34" s="94"/>
      <c r="AC34" s="94"/>
      <c r="AD34" s="91" t="str">
        <f t="shared" si="1"/>
        <v/>
      </c>
      <c r="AE34" s="94"/>
      <c r="AF34" s="94"/>
      <c r="AG34" s="91" t="str">
        <f t="shared" si="7"/>
        <v/>
      </c>
      <c r="AH34" s="94"/>
      <c r="AI34" s="94"/>
      <c r="AJ34" s="91" t="str">
        <f t="shared" si="8"/>
        <v/>
      </c>
      <c r="AK34" s="94"/>
      <c r="AL34" s="100" t="str">
        <f t="shared" si="2"/>
        <v/>
      </c>
      <c r="AM34" s="100" t="str">
        <f t="shared" si="3"/>
        <v/>
      </c>
      <c r="AN34" s="111"/>
      <c r="AO34" s="111"/>
      <c r="AP34" s="123"/>
      <c r="AQ34" s="124"/>
      <c r="AR34" s="111"/>
      <c r="AS34" s="111"/>
      <c r="AT34" s="111"/>
      <c r="AU34" s="111"/>
      <c r="AV34" s="111"/>
      <c r="AW34" s="111"/>
      <c r="AX34" s="111"/>
      <c r="AY34" s="111"/>
      <c r="AZ34" s="111"/>
      <c r="BA34" s="111"/>
      <c r="BB34" s="111"/>
      <c r="BC34" s="81"/>
      <c r="BD34" s="79"/>
      <c r="BE34" s="80"/>
      <c r="BF34" s="80"/>
      <c r="BG34" s="80"/>
      <c r="BH34" s="80"/>
    </row>
    <row r="35" spans="1:60" x14ac:dyDescent="0.25">
      <c r="A35" s="186"/>
      <c r="B35" s="121"/>
      <c r="C35" s="121"/>
      <c r="D35" s="125"/>
      <c r="E35" s="121"/>
      <c r="F35" s="131"/>
      <c r="G35" s="132"/>
      <c r="H35" s="121"/>
      <c r="I35" s="111" t="str">
        <f>IF(H35="","",VLOOKUP(H35,[1]Tablas!$A$2:$B$6,2,FALSE))</f>
        <v/>
      </c>
      <c r="J35" s="121"/>
      <c r="K35" s="111" t="str">
        <f>IF(J35="","",VLOOKUP(J35,[1]Tablas!$E$2:$F$6,2,FALSE))</f>
        <v/>
      </c>
      <c r="L35" s="111" t="str">
        <f>IFERROR(VLOOKUP(M35,[1]Tablas!$F$9:$G$22,2,FALSE),"")</f>
        <v/>
      </c>
      <c r="M35" s="111" t="str">
        <f>IFERROR(+I35*K35,"")</f>
        <v/>
      </c>
      <c r="N35" s="73"/>
      <c r="O35" s="73"/>
      <c r="P35" s="73"/>
      <c r="Q35" s="91" t="str">
        <f t="shared" si="4"/>
        <v/>
      </c>
      <c r="R35" s="94"/>
      <c r="S35" s="91" t="str">
        <f t="shared" si="5"/>
        <v/>
      </c>
      <c r="T35" s="93"/>
      <c r="U35" s="91" t="str">
        <f t="shared" si="0"/>
        <v/>
      </c>
      <c r="V35" s="218"/>
      <c r="W35" s="93"/>
      <c r="X35" s="91" t="str">
        <f t="shared" si="9"/>
        <v/>
      </c>
      <c r="Y35" s="94"/>
      <c r="Z35" s="94"/>
      <c r="AA35" s="91" t="str">
        <f t="shared" si="6"/>
        <v/>
      </c>
      <c r="AB35" s="94"/>
      <c r="AC35" s="94"/>
      <c r="AD35" s="91" t="str">
        <f t="shared" si="1"/>
        <v/>
      </c>
      <c r="AE35" s="94"/>
      <c r="AF35" s="94"/>
      <c r="AG35" s="91" t="str">
        <f t="shared" si="7"/>
        <v/>
      </c>
      <c r="AH35" s="94"/>
      <c r="AI35" s="94"/>
      <c r="AJ35" s="91" t="str">
        <f t="shared" si="8"/>
        <v/>
      </c>
      <c r="AK35" s="94"/>
      <c r="AL35" s="100" t="str">
        <f t="shared" si="2"/>
        <v/>
      </c>
      <c r="AM35" s="100" t="str">
        <f t="shared" si="3"/>
        <v/>
      </c>
      <c r="AN35" s="122">
        <f>ROUND(MIN(AL35:AL39),0)</f>
        <v>0</v>
      </c>
      <c r="AO35" s="122">
        <f>ROUND(MIN(AM35:AM39),0)</f>
        <v>0</v>
      </c>
      <c r="AP35" s="123"/>
      <c r="AQ35" s="124"/>
      <c r="AR35" s="122">
        <f t="shared" ref="AR35" si="28">IF(AP35="Faltan causas por gestionar",50,AN35)</f>
        <v>0</v>
      </c>
      <c r="AS35" s="122">
        <f t="shared" ref="AS35" si="29">IF(AP35="Faltan causas por gestionar",50,AO35)</f>
        <v>0</v>
      </c>
      <c r="AT35" s="111">
        <f t="shared" ref="AT35:AU35" si="30">IF(AR35&gt;=96,2,IF(AR35&gt;=86,1,0))</f>
        <v>0</v>
      </c>
      <c r="AU35" s="111">
        <f t="shared" si="30"/>
        <v>0</v>
      </c>
      <c r="AV35" s="111" t="str">
        <f>IF(AW35="","",VLOOKUP(AW35,[1]Tablas!$B$2:$C$6,2,FALSE))</f>
        <v/>
      </c>
      <c r="AW35" s="111" t="str">
        <f>IFERROR(+I35-AT35,"")</f>
        <v/>
      </c>
      <c r="AX35" s="111" t="str">
        <f>IF(AY35="","",VLOOKUP(AY35,[1]Tablas!$F$2:$G$6,2,FALSE))</f>
        <v/>
      </c>
      <c r="AY35" s="111" t="str">
        <f>IFERROR(IF(K35-AU35&lt;=0,1,K35-AU35),"")</f>
        <v/>
      </c>
      <c r="AZ35" s="111" t="str">
        <f>IFERROR(+AY35*AW35,"")</f>
        <v/>
      </c>
      <c r="BA35" s="111" t="str">
        <f>IFERROR(VLOOKUP(AZ35,[1]Tablas!$F$9:$G$22,2,FALSE),"")</f>
        <v/>
      </c>
      <c r="BB35" s="111"/>
      <c r="BC35" s="78"/>
      <c r="BD35" s="79"/>
      <c r="BE35" s="80"/>
      <c r="BF35" s="80"/>
      <c r="BG35" s="80"/>
      <c r="BH35" s="80"/>
    </row>
    <row r="36" spans="1:60" x14ac:dyDescent="0.25">
      <c r="A36" s="186"/>
      <c r="B36" s="121"/>
      <c r="C36" s="121"/>
      <c r="D36" s="125"/>
      <c r="E36" s="121"/>
      <c r="F36" s="131"/>
      <c r="G36" s="132"/>
      <c r="H36" s="121"/>
      <c r="I36" s="111"/>
      <c r="J36" s="121"/>
      <c r="K36" s="111"/>
      <c r="L36" s="111"/>
      <c r="M36" s="111"/>
      <c r="N36" s="73"/>
      <c r="O36" s="73"/>
      <c r="P36" s="73"/>
      <c r="Q36" s="91" t="str">
        <f t="shared" si="4"/>
        <v/>
      </c>
      <c r="R36" s="94"/>
      <c r="S36" s="91" t="str">
        <f t="shared" si="5"/>
        <v/>
      </c>
      <c r="T36" s="93"/>
      <c r="U36" s="91" t="str">
        <f t="shared" si="0"/>
        <v/>
      </c>
      <c r="V36" s="218"/>
      <c r="W36" s="93"/>
      <c r="X36" s="91" t="str">
        <f t="shared" si="9"/>
        <v/>
      </c>
      <c r="Y36" s="94"/>
      <c r="Z36" s="94"/>
      <c r="AA36" s="91" t="str">
        <f t="shared" si="6"/>
        <v/>
      </c>
      <c r="AB36" s="94"/>
      <c r="AC36" s="94"/>
      <c r="AD36" s="91" t="str">
        <f t="shared" si="1"/>
        <v/>
      </c>
      <c r="AE36" s="94"/>
      <c r="AF36" s="94"/>
      <c r="AG36" s="91" t="str">
        <f t="shared" si="7"/>
        <v/>
      </c>
      <c r="AH36" s="94"/>
      <c r="AI36" s="94"/>
      <c r="AJ36" s="91" t="str">
        <f t="shared" si="8"/>
        <v/>
      </c>
      <c r="AK36" s="94"/>
      <c r="AL36" s="100" t="str">
        <f t="shared" si="2"/>
        <v/>
      </c>
      <c r="AM36" s="100" t="str">
        <f t="shared" si="3"/>
        <v/>
      </c>
      <c r="AN36" s="111"/>
      <c r="AO36" s="111"/>
      <c r="AP36" s="123"/>
      <c r="AQ36" s="124"/>
      <c r="AR36" s="111"/>
      <c r="AS36" s="111"/>
      <c r="AT36" s="111"/>
      <c r="AU36" s="111"/>
      <c r="AV36" s="111"/>
      <c r="AW36" s="111"/>
      <c r="AX36" s="111"/>
      <c r="AY36" s="111"/>
      <c r="AZ36" s="111"/>
      <c r="BA36" s="111"/>
      <c r="BB36" s="111"/>
      <c r="BC36" s="81"/>
      <c r="BD36" s="79"/>
      <c r="BE36" s="80"/>
      <c r="BF36" s="80"/>
      <c r="BG36" s="80"/>
      <c r="BH36" s="80"/>
    </row>
    <row r="37" spans="1:60" x14ac:dyDescent="0.25">
      <c r="A37" s="186"/>
      <c r="B37" s="121"/>
      <c r="C37" s="121"/>
      <c r="D37" s="125"/>
      <c r="E37" s="121"/>
      <c r="F37" s="131"/>
      <c r="G37" s="132"/>
      <c r="H37" s="121"/>
      <c r="I37" s="111"/>
      <c r="J37" s="121"/>
      <c r="K37" s="111"/>
      <c r="L37" s="111"/>
      <c r="M37" s="111"/>
      <c r="N37" s="73"/>
      <c r="O37" s="73"/>
      <c r="P37" s="73"/>
      <c r="Q37" s="91" t="str">
        <f t="shared" si="4"/>
        <v/>
      </c>
      <c r="R37" s="94"/>
      <c r="S37" s="91" t="str">
        <f t="shared" si="5"/>
        <v/>
      </c>
      <c r="T37" s="93"/>
      <c r="U37" s="91" t="str">
        <f t="shared" si="0"/>
        <v/>
      </c>
      <c r="V37" s="218"/>
      <c r="W37" s="93"/>
      <c r="X37" s="91" t="str">
        <f t="shared" si="9"/>
        <v/>
      </c>
      <c r="Y37" s="94"/>
      <c r="Z37" s="94"/>
      <c r="AA37" s="91" t="str">
        <f t="shared" si="6"/>
        <v/>
      </c>
      <c r="AB37" s="94"/>
      <c r="AC37" s="94"/>
      <c r="AD37" s="91" t="str">
        <f t="shared" si="1"/>
        <v/>
      </c>
      <c r="AE37" s="94"/>
      <c r="AF37" s="94"/>
      <c r="AG37" s="91" t="str">
        <f t="shared" si="7"/>
        <v/>
      </c>
      <c r="AH37" s="94"/>
      <c r="AI37" s="94"/>
      <c r="AJ37" s="91" t="str">
        <f t="shared" si="8"/>
        <v/>
      </c>
      <c r="AK37" s="94"/>
      <c r="AL37" s="100" t="str">
        <f t="shared" si="2"/>
        <v/>
      </c>
      <c r="AM37" s="100" t="str">
        <f t="shared" si="3"/>
        <v/>
      </c>
      <c r="AN37" s="111"/>
      <c r="AO37" s="111"/>
      <c r="AP37" s="123"/>
      <c r="AQ37" s="124"/>
      <c r="AR37" s="111"/>
      <c r="AS37" s="111"/>
      <c r="AT37" s="111"/>
      <c r="AU37" s="111"/>
      <c r="AV37" s="111"/>
      <c r="AW37" s="111"/>
      <c r="AX37" s="111"/>
      <c r="AY37" s="111"/>
      <c r="AZ37" s="111"/>
      <c r="BA37" s="111"/>
      <c r="BB37" s="111"/>
      <c r="BC37" s="81"/>
      <c r="BD37" s="79"/>
      <c r="BE37" s="80"/>
      <c r="BF37" s="80"/>
      <c r="BG37" s="80"/>
      <c r="BH37" s="80"/>
    </row>
    <row r="38" spans="1:60" x14ac:dyDescent="0.25">
      <c r="A38" s="186"/>
      <c r="B38" s="121"/>
      <c r="C38" s="121"/>
      <c r="D38" s="125"/>
      <c r="E38" s="121"/>
      <c r="F38" s="131"/>
      <c r="G38" s="132"/>
      <c r="H38" s="121"/>
      <c r="I38" s="111"/>
      <c r="J38" s="121"/>
      <c r="K38" s="111"/>
      <c r="L38" s="111"/>
      <c r="M38" s="111"/>
      <c r="N38" s="73"/>
      <c r="O38" s="73"/>
      <c r="P38" s="73"/>
      <c r="Q38" s="91" t="str">
        <f t="shared" si="4"/>
        <v/>
      </c>
      <c r="R38" s="94"/>
      <c r="S38" s="91" t="str">
        <f t="shared" si="5"/>
        <v/>
      </c>
      <c r="T38" s="93"/>
      <c r="U38" s="91" t="str">
        <f t="shared" si="0"/>
        <v/>
      </c>
      <c r="V38" s="218"/>
      <c r="W38" s="93"/>
      <c r="X38" s="91" t="str">
        <f t="shared" si="9"/>
        <v/>
      </c>
      <c r="Y38" s="94"/>
      <c r="Z38" s="94"/>
      <c r="AA38" s="91" t="str">
        <f t="shared" si="6"/>
        <v/>
      </c>
      <c r="AB38" s="94"/>
      <c r="AC38" s="94"/>
      <c r="AD38" s="91" t="str">
        <f t="shared" si="1"/>
        <v/>
      </c>
      <c r="AE38" s="94"/>
      <c r="AF38" s="94"/>
      <c r="AG38" s="91" t="str">
        <f t="shared" si="7"/>
        <v/>
      </c>
      <c r="AH38" s="94"/>
      <c r="AI38" s="94"/>
      <c r="AJ38" s="91" t="str">
        <f t="shared" si="8"/>
        <v/>
      </c>
      <c r="AK38" s="94"/>
      <c r="AL38" s="100" t="str">
        <f t="shared" si="2"/>
        <v/>
      </c>
      <c r="AM38" s="100" t="str">
        <f t="shared" si="3"/>
        <v/>
      </c>
      <c r="AN38" s="111"/>
      <c r="AO38" s="111"/>
      <c r="AP38" s="123"/>
      <c r="AQ38" s="124"/>
      <c r="AR38" s="111"/>
      <c r="AS38" s="111"/>
      <c r="AT38" s="111"/>
      <c r="AU38" s="111"/>
      <c r="AV38" s="111"/>
      <c r="AW38" s="111"/>
      <c r="AX38" s="111"/>
      <c r="AY38" s="111"/>
      <c r="AZ38" s="111"/>
      <c r="BA38" s="111"/>
      <c r="BB38" s="111"/>
      <c r="BC38" s="81"/>
      <c r="BD38" s="79"/>
      <c r="BE38" s="80"/>
      <c r="BF38" s="80"/>
      <c r="BG38" s="80"/>
      <c r="BH38" s="80"/>
    </row>
    <row r="39" spans="1:60" x14ac:dyDescent="0.25">
      <c r="A39" s="186"/>
      <c r="B39" s="121"/>
      <c r="C39" s="121"/>
      <c r="D39" s="125"/>
      <c r="E39" s="121"/>
      <c r="F39" s="131"/>
      <c r="G39" s="132"/>
      <c r="H39" s="121"/>
      <c r="I39" s="111"/>
      <c r="J39" s="121"/>
      <c r="K39" s="111"/>
      <c r="L39" s="111"/>
      <c r="M39" s="111"/>
      <c r="N39" s="73"/>
      <c r="O39" s="73"/>
      <c r="P39" s="73"/>
      <c r="Q39" s="91" t="str">
        <f t="shared" si="4"/>
        <v/>
      </c>
      <c r="R39" s="94"/>
      <c r="S39" s="91" t="str">
        <f t="shared" si="5"/>
        <v/>
      </c>
      <c r="T39" s="93"/>
      <c r="U39" s="91" t="str">
        <f t="shared" si="0"/>
        <v/>
      </c>
      <c r="V39" s="218"/>
      <c r="W39" s="93"/>
      <c r="X39" s="91" t="str">
        <f t="shared" si="9"/>
        <v/>
      </c>
      <c r="Y39" s="94"/>
      <c r="Z39" s="94"/>
      <c r="AA39" s="91" t="str">
        <f t="shared" si="6"/>
        <v/>
      </c>
      <c r="AB39" s="94"/>
      <c r="AC39" s="94"/>
      <c r="AD39" s="91" t="str">
        <f t="shared" si="1"/>
        <v/>
      </c>
      <c r="AE39" s="94"/>
      <c r="AF39" s="94"/>
      <c r="AG39" s="91" t="str">
        <f t="shared" si="7"/>
        <v/>
      </c>
      <c r="AH39" s="94"/>
      <c r="AI39" s="94"/>
      <c r="AJ39" s="91" t="str">
        <f t="shared" si="8"/>
        <v/>
      </c>
      <c r="AK39" s="94"/>
      <c r="AL39" s="100" t="str">
        <f t="shared" si="2"/>
        <v/>
      </c>
      <c r="AM39" s="100" t="str">
        <f t="shared" si="3"/>
        <v/>
      </c>
      <c r="AN39" s="111"/>
      <c r="AO39" s="111"/>
      <c r="AP39" s="123"/>
      <c r="AQ39" s="124"/>
      <c r="AR39" s="111"/>
      <c r="AS39" s="111"/>
      <c r="AT39" s="111"/>
      <c r="AU39" s="111"/>
      <c r="AV39" s="111"/>
      <c r="AW39" s="111"/>
      <c r="AX39" s="111"/>
      <c r="AY39" s="111"/>
      <c r="AZ39" s="111"/>
      <c r="BA39" s="111"/>
      <c r="BB39" s="111"/>
      <c r="BC39" s="81"/>
      <c r="BD39" s="79"/>
      <c r="BE39" s="80"/>
      <c r="BF39" s="80"/>
      <c r="BG39" s="80"/>
      <c r="BH39" s="80"/>
    </row>
    <row r="40" spans="1:60" x14ac:dyDescent="0.25">
      <c r="A40" s="186"/>
      <c r="B40" s="121"/>
      <c r="C40" s="121"/>
      <c r="D40" s="125"/>
      <c r="E40" s="121"/>
      <c r="F40" s="131"/>
      <c r="G40" s="132"/>
      <c r="H40" s="121"/>
      <c r="I40" s="111" t="str">
        <f>IF(H40="","",VLOOKUP(H40,[1]Tablas!$A$2:$B$6,2,FALSE))</f>
        <v/>
      </c>
      <c r="J40" s="121"/>
      <c r="K40" s="111" t="str">
        <f>IF(J40="","",VLOOKUP(J40,[1]Tablas!$E$2:$F$6,2,FALSE))</f>
        <v/>
      </c>
      <c r="L40" s="111" t="str">
        <f>IFERROR(VLOOKUP(M40,[1]Tablas!$F$9:$G$22,2,FALSE),"")</f>
        <v/>
      </c>
      <c r="M40" s="111" t="str">
        <f>IFERROR(+I40*K40,"")</f>
        <v/>
      </c>
      <c r="N40" s="73"/>
      <c r="O40" s="73"/>
      <c r="P40" s="73"/>
      <c r="Q40" s="91" t="str">
        <f t="shared" si="4"/>
        <v/>
      </c>
      <c r="R40" s="94"/>
      <c r="S40" s="91" t="str">
        <f t="shared" si="5"/>
        <v/>
      </c>
      <c r="T40" s="93"/>
      <c r="U40" s="91" t="str">
        <f t="shared" si="0"/>
        <v/>
      </c>
      <c r="V40" s="218"/>
      <c r="W40" s="93"/>
      <c r="X40" s="91" t="str">
        <f t="shared" si="9"/>
        <v/>
      </c>
      <c r="Y40" s="94"/>
      <c r="Z40" s="94"/>
      <c r="AA40" s="91" t="str">
        <f t="shared" si="6"/>
        <v/>
      </c>
      <c r="AB40" s="94"/>
      <c r="AC40" s="94"/>
      <c r="AD40" s="91" t="str">
        <f t="shared" si="1"/>
        <v/>
      </c>
      <c r="AE40" s="94"/>
      <c r="AF40" s="94"/>
      <c r="AG40" s="91" t="str">
        <f t="shared" si="7"/>
        <v/>
      </c>
      <c r="AH40" s="94"/>
      <c r="AI40" s="94"/>
      <c r="AJ40" s="91" t="str">
        <f t="shared" si="8"/>
        <v/>
      </c>
      <c r="AK40" s="94"/>
      <c r="AL40" s="100" t="str">
        <f t="shared" si="2"/>
        <v/>
      </c>
      <c r="AM40" s="100" t="str">
        <f t="shared" si="3"/>
        <v/>
      </c>
      <c r="AN40" s="122">
        <f>ROUND(MIN(AL40:AL44),0)</f>
        <v>0</v>
      </c>
      <c r="AO40" s="122">
        <f>ROUND(MIN(AM40:AM44),0)</f>
        <v>0</v>
      </c>
      <c r="AP40" s="123"/>
      <c r="AQ40" s="124"/>
      <c r="AR40" s="122">
        <f t="shared" ref="AR40" si="31">IF(AP40="Faltan causas por gestionar",50,AN40)</f>
        <v>0</v>
      </c>
      <c r="AS40" s="122">
        <f t="shared" ref="AS40" si="32">IF(AP40="Faltan causas por gestionar",50,AO40)</f>
        <v>0</v>
      </c>
      <c r="AT40" s="111">
        <f t="shared" ref="AT40:AU40" si="33">IF(AR40&gt;=96,2,IF(AR40&gt;=86,1,0))</f>
        <v>0</v>
      </c>
      <c r="AU40" s="111">
        <f t="shared" si="33"/>
        <v>0</v>
      </c>
      <c r="AV40" s="111" t="str">
        <f>IF(AW40="","",VLOOKUP(AW40,[1]Tablas!$B$2:$C$6,2,FALSE))</f>
        <v/>
      </c>
      <c r="AW40" s="111" t="str">
        <f>IFERROR(+I40-AT40,"")</f>
        <v/>
      </c>
      <c r="AX40" s="111" t="str">
        <f>IF(AY40="","",VLOOKUP(AY40,[1]Tablas!$F$2:$G$6,2,FALSE))</f>
        <v/>
      </c>
      <c r="AY40" s="111" t="str">
        <f>IFERROR(IF(K40-AU40&lt;=0,1,K40-AU40),"")</f>
        <v/>
      </c>
      <c r="AZ40" s="111" t="str">
        <f>IFERROR(+AY40*AW40,"")</f>
        <v/>
      </c>
      <c r="BA40" s="111" t="str">
        <f>IFERROR(VLOOKUP(AZ40,[1]Tablas!$F$9:$G$22,2,FALSE),"")</f>
        <v/>
      </c>
      <c r="BB40" s="111"/>
      <c r="BC40" s="78"/>
      <c r="BD40" s="79"/>
      <c r="BE40" s="80"/>
      <c r="BF40" s="80"/>
      <c r="BG40" s="80"/>
      <c r="BH40" s="80"/>
    </row>
    <row r="41" spans="1:60" x14ac:dyDescent="0.25">
      <c r="A41" s="186"/>
      <c r="B41" s="121"/>
      <c r="C41" s="121"/>
      <c r="D41" s="125"/>
      <c r="E41" s="121"/>
      <c r="F41" s="131"/>
      <c r="G41" s="132"/>
      <c r="H41" s="121"/>
      <c r="I41" s="111"/>
      <c r="J41" s="121"/>
      <c r="K41" s="111"/>
      <c r="L41" s="111"/>
      <c r="M41" s="111"/>
      <c r="N41" s="73"/>
      <c r="O41" s="73"/>
      <c r="P41" s="73"/>
      <c r="Q41" s="91" t="str">
        <f t="shared" si="4"/>
        <v/>
      </c>
      <c r="R41" s="94"/>
      <c r="S41" s="91" t="str">
        <f t="shared" si="5"/>
        <v/>
      </c>
      <c r="T41" s="93"/>
      <c r="U41" s="91" t="str">
        <f t="shared" si="0"/>
        <v/>
      </c>
      <c r="V41" s="218"/>
      <c r="W41" s="93"/>
      <c r="X41" s="91" t="str">
        <f t="shared" si="9"/>
        <v/>
      </c>
      <c r="Y41" s="94"/>
      <c r="Z41" s="94"/>
      <c r="AA41" s="91" t="str">
        <f t="shared" si="6"/>
        <v/>
      </c>
      <c r="AB41" s="94"/>
      <c r="AC41" s="94"/>
      <c r="AD41" s="91" t="str">
        <f t="shared" si="1"/>
        <v/>
      </c>
      <c r="AE41" s="94"/>
      <c r="AF41" s="94"/>
      <c r="AG41" s="91" t="str">
        <f t="shared" si="7"/>
        <v/>
      </c>
      <c r="AH41" s="94"/>
      <c r="AI41" s="94"/>
      <c r="AJ41" s="91" t="str">
        <f t="shared" si="8"/>
        <v/>
      </c>
      <c r="AK41" s="94"/>
      <c r="AL41" s="100" t="str">
        <f t="shared" si="2"/>
        <v/>
      </c>
      <c r="AM41" s="100" t="str">
        <f t="shared" si="3"/>
        <v/>
      </c>
      <c r="AN41" s="111"/>
      <c r="AO41" s="111"/>
      <c r="AP41" s="123"/>
      <c r="AQ41" s="124"/>
      <c r="AR41" s="111"/>
      <c r="AS41" s="111"/>
      <c r="AT41" s="111"/>
      <c r="AU41" s="111"/>
      <c r="AV41" s="111"/>
      <c r="AW41" s="111"/>
      <c r="AX41" s="111"/>
      <c r="AY41" s="111"/>
      <c r="AZ41" s="111"/>
      <c r="BA41" s="111"/>
      <c r="BB41" s="111"/>
      <c r="BC41" s="81"/>
      <c r="BD41" s="79"/>
      <c r="BE41" s="80"/>
      <c r="BF41" s="80"/>
      <c r="BG41" s="80"/>
      <c r="BH41" s="80"/>
    </row>
    <row r="42" spans="1:60" x14ac:dyDescent="0.25">
      <c r="A42" s="186"/>
      <c r="B42" s="121"/>
      <c r="C42" s="121"/>
      <c r="D42" s="125"/>
      <c r="E42" s="121"/>
      <c r="F42" s="131"/>
      <c r="G42" s="132"/>
      <c r="H42" s="121"/>
      <c r="I42" s="111"/>
      <c r="J42" s="121"/>
      <c r="K42" s="111"/>
      <c r="L42" s="111"/>
      <c r="M42" s="111"/>
      <c r="N42" s="73"/>
      <c r="O42" s="73"/>
      <c r="P42" s="73"/>
      <c r="Q42" s="91" t="str">
        <f t="shared" si="4"/>
        <v/>
      </c>
      <c r="R42" s="94"/>
      <c r="S42" s="91" t="str">
        <f t="shared" si="5"/>
        <v/>
      </c>
      <c r="T42" s="93"/>
      <c r="U42" s="91" t="str">
        <f t="shared" si="0"/>
        <v/>
      </c>
      <c r="V42" s="218"/>
      <c r="W42" s="93"/>
      <c r="X42" s="91" t="str">
        <f t="shared" si="9"/>
        <v/>
      </c>
      <c r="Y42" s="94"/>
      <c r="Z42" s="94"/>
      <c r="AA42" s="91" t="str">
        <f t="shared" si="6"/>
        <v/>
      </c>
      <c r="AB42" s="94"/>
      <c r="AC42" s="94"/>
      <c r="AD42" s="91" t="str">
        <f t="shared" si="1"/>
        <v/>
      </c>
      <c r="AE42" s="94"/>
      <c r="AF42" s="94"/>
      <c r="AG42" s="91" t="str">
        <f t="shared" si="7"/>
        <v/>
      </c>
      <c r="AH42" s="94"/>
      <c r="AI42" s="94"/>
      <c r="AJ42" s="91" t="str">
        <f t="shared" si="8"/>
        <v/>
      </c>
      <c r="AK42" s="94"/>
      <c r="AL42" s="100" t="str">
        <f t="shared" si="2"/>
        <v/>
      </c>
      <c r="AM42" s="100" t="str">
        <f t="shared" si="3"/>
        <v/>
      </c>
      <c r="AN42" s="111"/>
      <c r="AO42" s="111"/>
      <c r="AP42" s="123"/>
      <c r="AQ42" s="124"/>
      <c r="AR42" s="111"/>
      <c r="AS42" s="111"/>
      <c r="AT42" s="111"/>
      <c r="AU42" s="111"/>
      <c r="AV42" s="111"/>
      <c r="AW42" s="111"/>
      <c r="AX42" s="111"/>
      <c r="AY42" s="111"/>
      <c r="AZ42" s="111"/>
      <c r="BA42" s="111"/>
      <c r="BB42" s="111"/>
      <c r="BC42" s="81"/>
      <c r="BD42" s="79"/>
      <c r="BE42" s="80"/>
      <c r="BF42" s="80"/>
      <c r="BG42" s="80"/>
      <c r="BH42" s="80"/>
    </row>
    <row r="43" spans="1:60" x14ac:dyDescent="0.25">
      <c r="A43" s="186"/>
      <c r="B43" s="121"/>
      <c r="C43" s="121"/>
      <c r="D43" s="125"/>
      <c r="E43" s="121"/>
      <c r="F43" s="131"/>
      <c r="G43" s="132"/>
      <c r="H43" s="121"/>
      <c r="I43" s="111"/>
      <c r="J43" s="121"/>
      <c r="K43" s="111"/>
      <c r="L43" s="111"/>
      <c r="M43" s="111"/>
      <c r="N43" s="73"/>
      <c r="O43" s="73"/>
      <c r="P43" s="73"/>
      <c r="Q43" s="91" t="str">
        <f t="shared" si="4"/>
        <v/>
      </c>
      <c r="R43" s="94"/>
      <c r="S43" s="91" t="str">
        <f t="shared" si="5"/>
        <v/>
      </c>
      <c r="T43" s="93"/>
      <c r="U43" s="91" t="str">
        <f t="shared" si="0"/>
        <v/>
      </c>
      <c r="V43" s="218"/>
      <c r="W43" s="93"/>
      <c r="X43" s="91" t="str">
        <f t="shared" si="9"/>
        <v/>
      </c>
      <c r="Y43" s="94"/>
      <c r="Z43" s="94"/>
      <c r="AA43" s="91" t="str">
        <f t="shared" si="6"/>
        <v/>
      </c>
      <c r="AB43" s="94"/>
      <c r="AC43" s="94"/>
      <c r="AD43" s="91" t="str">
        <f t="shared" si="1"/>
        <v/>
      </c>
      <c r="AE43" s="94"/>
      <c r="AF43" s="94"/>
      <c r="AG43" s="91" t="str">
        <f t="shared" si="7"/>
        <v/>
      </c>
      <c r="AH43" s="94"/>
      <c r="AI43" s="94"/>
      <c r="AJ43" s="91" t="str">
        <f t="shared" si="8"/>
        <v/>
      </c>
      <c r="AK43" s="94"/>
      <c r="AL43" s="100" t="str">
        <f t="shared" si="2"/>
        <v/>
      </c>
      <c r="AM43" s="100" t="str">
        <f t="shared" si="3"/>
        <v/>
      </c>
      <c r="AN43" s="111"/>
      <c r="AO43" s="111"/>
      <c r="AP43" s="123"/>
      <c r="AQ43" s="124"/>
      <c r="AR43" s="111"/>
      <c r="AS43" s="111"/>
      <c r="AT43" s="111"/>
      <c r="AU43" s="111"/>
      <c r="AV43" s="111"/>
      <c r="AW43" s="111"/>
      <c r="AX43" s="111"/>
      <c r="AY43" s="111"/>
      <c r="AZ43" s="111"/>
      <c r="BA43" s="111"/>
      <c r="BB43" s="111"/>
      <c r="BC43" s="81"/>
      <c r="BD43" s="79"/>
      <c r="BE43" s="80"/>
      <c r="BF43" s="80"/>
      <c r="BG43" s="80"/>
      <c r="BH43" s="80"/>
    </row>
    <row r="44" spans="1:60" x14ac:dyDescent="0.25">
      <c r="A44" s="186"/>
      <c r="B44" s="121"/>
      <c r="C44" s="121"/>
      <c r="D44" s="125"/>
      <c r="E44" s="121"/>
      <c r="F44" s="131"/>
      <c r="G44" s="132"/>
      <c r="H44" s="121"/>
      <c r="I44" s="111"/>
      <c r="J44" s="121"/>
      <c r="K44" s="111"/>
      <c r="L44" s="111"/>
      <c r="M44" s="111"/>
      <c r="N44" s="73"/>
      <c r="O44" s="73"/>
      <c r="P44" s="73"/>
      <c r="Q44" s="91" t="str">
        <f t="shared" si="4"/>
        <v/>
      </c>
      <c r="R44" s="94"/>
      <c r="S44" s="91" t="str">
        <f t="shared" si="5"/>
        <v/>
      </c>
      <c r="T44" s="93"/>
      <c r="U44" s="91" t="str">
        <f t="shared" si="0"/>
        <v/>
      </c>
      <c r="V44" s="218"/>
      <c r="W44" s="93"/>
      <c r="X44" s="91" t="str">
        <f t="shared" si="9"/>
        <v/>
      </c>
      <c r="Y44" s="94"/>
      <c r="Z44" s="94"/>
      <c r="AA44" s="91" t="str">
        <f t="shared" si="6"/>
        <v/>
      </c>
      <c r="AB44" s="94"/>
      <c r="AC44" s="94"/>
      <c r="AD44" s="91" t="str">
        <f t="shared" si="1"/>
        <v/>
      </c>
      <c r="AE44" s="94"/>
      <c r="AF44" s="94"/>
      <c r="AG44" s="91" t="str">
        <f t="shared" si="7"/>
        <v/>
      </c>
      <c r="AH44" s="94"/>
      <c r="AI44" s="94"/>
      <c r="AJ44" s="91" t="str">
        <f t="shared" si="8"/>
        <v/>
      </c>
      <c r="AK44" s="94"/>
      <c r="AL44" s="100" t="str">
        <f t="shared" si="2"/>
        <v/>
      </c>
      <c r="AM44" s="100" t="str">
        <f t="shared" si="3"/>
        <v/>
      </c>
      <c r="AN44" s="111"/>
      <c r="AO44" s="111"/>
      <c r="AP44" s="123"/>
      <c r="AQ44" s="124"/>
      <c r="AR44" s="111"/>
      <c r="AS44" s="111"/>
      <c r="AT44" s="111"/>
      <c r="AU44" s="111"/>
      <c r="AV44" s="111"/>
      <c r="AW44" s="111"/>
      <c r="AX44" s="111"/>
      <c r="AY44" s="111"/>
      <c r="AZ44" s="111"/>
      <c r="BA44" s="111"/>
      <c r="BB44" s="111"/>
      <c r="BC44" s="81"/>
      <c r="BD44" s="79"/>
      <c r="BE44" s="80"/>
      <c r="BF44" s="80"/>
      <c r="BG44" s="80"/>
      <c r="BH44" s="80"/>
    </row>
  </sheetData>
  <mergeCells count="271">
    <mergeCell ref="AZ40:AZ44"/>
    <mergeCell ref="BA40:BA44"/>
    <mergeCell ref="BB40:BB44"/>
    <mergeCell ref="AT40:AT44"/>
    <mergeCell ref="AU40:AU44"/>
    <mergeCell ref="AV40:AV44"/>
    <mergeCell ref="AW40:AW44"/>
    <mergeCell ref="AX40:AX44"/>
    <mergeCell ref="AY40:AY44"/>
    <mergeCell ref="AN40:AN44"/>
    <mergeCell ref="AO40:AO44"/>
    <mergeCell ref="AP40:AP44"/>
    <mergeCell ref="AQ40:AQ44"/>
    <mergeCell ref="AR40:AR44"/>
    <mergeCell ref="AS40:AS44"/>
    <mergeCell ref="H40:H44"/>
    <mergeCell ref="I40:I44"/>
    <mergeCell ref="J40:J44"/>
    <mergeCell ref="K40:K44"/>
    <mergeCell ref="L40:L44"/>
    <mergeCell ref="M40:M44"/>
    <mergeCell ref="AZ35:AZ39"/>
    <mergeCell ref="BA35:BA39"/>
    <mergeCell ref="BB35:BB39"/>
    <mergeCell ref="A40:A44"/>
    <mergeCell ref="B40:B44"/>
    <mergeCell ref="C40:C44"/>
    <mergeCell ref="D40:D44"/>
    <mergeCell ref="E40:E44"/>
    <mergeCell ref="F40:F44"/>
    <mergeCell ref="G40:G44"/>
    <mergeCell ref="AT35:AT39"/>
    <mergeCell ref="AU35:AU39"/>
    <mergeCell ref="AV35:AV39"/>
    <mergeCell ref="AW35:AW39"/>
    <mergeCell ref="AX35:AX39"/>
    <mergeCell ref="AY35:AY39"/>
    <mergeCell ref="AN35:AN39"/>
    <mergeCell ref="AO35:AO39"/>
    <mergeCell ref="AP35:AP39"/>
    <mergeCell ref="AQ35:AQ39"/>
    <mergeCell ref="AR35:AR39"/>
    <mergeCell ref="AS35:AS39"/>
    <mergeCell ref="H35:H39"/>
    <mergeCell ref="I35:I39"/>
    <mergeCell ref="J35:J39"/>
    <mergeCell ref="K35:K39"/>
    <mergeCell ref="L35:L39"/>
    <mergeCell ref="M35:M39"/>
    <mergeCell ref="AZ30:AZ34"/>
    <mergeCell ref="BA30:BA34"/>
    <mergeCell ref="BB30:BB34"/>
    <mergeCell ref="A35:A39"/>
    <mergeCell ref="B35:B39"/>
    <mergeCell ref="C35:C39"/>
    <mergeCell ref="D35:D39"/>
    <mergeCell ref="E35:E39"/>
    <mergeCell ref="F35:F39"/>
    <mergeCell ref="G35:G39"/>
    <mergeCell ref="AT30:AT34"/>
    <mergeCell ref="AU30:AU34"/>
    <mergeCell ref="AV30:AV34"/>
    <mergeCell ref="AW30:AW34"/>
    <mergeCell ref="AX30:AX34"/>
    <mergeCell ref="AY30:AY34"/>
    <mergeCell ref="AN30:AN34"/>
    <mergeCell ref="AO30:AO34"/>
    <mergeCell ref="AP30:AP34"/>
    <mergeCell ref="AQ30:AQ34"/>
    <mergeCell ref="AR30:AR34"/>
    <mergeCell ref="AS30:AS34"/>
    <mergeCell ref="H30:H34"/>
    <mergeCell ref="I30:I34"/>
    <mergeCell ref="J30:J34"/>
    <mergeCell ref="K30:K34"/>
    <mergeCell ref="L30:L34"/>
    <mergeCell ref="M30:M34"/>
    <mergeCell ref="AZ25:AZ29"/>
    <mergeCell ref="BA25:BA29"/>
    <mergeCell ref="BB25:BB29"/>
    <mergeCell ref="A30:A34"/>
    <mergeCell ref="B30:B34"/>
    <mergeCell ref="C30:C34"/>
    <mergeCell ref="D30:D34"/>
    <mergeCell ref="E30:E34"/>
    <mergeCell ref="F30:F34"/>
    <mergeCell ref="G30:G34"/>
    <mergeCell ref="AT25:AT29"/>
    <mergeCell ref="AU25:AU29"/>
    <mergeCell ref="AV25:AV29"/>
    <mergeCell ref="AW25:AW29"/>
    <mergeCell ref="AX25:AX29"/>
    <mergeCell ref="AY25:AY29"/>
    <mergeCell ref="AN25:AN29"/>
    <mergeCell ref="AO25:AO29"/>
    <mergeCell ref="AP25:AP29"/>
    <mergeCell ref="AQ25:AQ29"/>
    <mergeCell ref="AR25:AR29"/>
    <mergeCell ref="AS25:AS29"/>
    <mergeCell ref="H25:H29"/>
    <mergeCell ref="I25:I29"/>
    <mergeCell ref="J25:J29"/>
    <mergeCell ref="K25:K29"/>
    <mergeCell ref="L25:L29"/>
    <mergeCell ref="M25:M29"/>
    <mergeCell ref="AZ20:AZ24"/>
    <mergeCell ref="BA20:BA24"/>
    <mergeCell ref="BB20:BB24"/>
    <mergeCell ref="A25:A29"/>
    <mergeCell ref="B25:B29"/>
    <mergeCell ref="C25:C29"/>
    <mergeCell ref="D25:D29"/>
    <mergeCell ref="E25:E29"/>
    <mergeCell ref="F25:F29"/>
    <mergeCell ref="G25:G29"/>
    <mergeCell ref="AT20:AT24"/>
    <mergeCell ref="AU20:AU24"/>
    <mergeCell ref="AV20:AV24"/>
    <mergeCell ref="AW20:AW24"/>
    <mergeCell ref="AX20:AX24"/>
    <mergeCell ref="AY20:AY24"/>
    <mergeCell ref="AN20:AN24"/>
    <mergeCell ref="AO20:AO24"/>
    <mergeCell ref="AP20:AP24"/>
    <mergeCell ref="AQ20:AQ24"/>
    <mergeCell ref="AR20:AR24"/>
    <mergeCell ref="AS20:AS24"/>
    <mergeCell ref="H20:H24"/>
    <mergeCell ref="I20:I24"/>
    <mergeCell ref="J20:J24"/>
    <mergeCell ref="K20:K24"/>
    <mergeCell ref="L20:L24"/>
    <mergeCell ref="M20:M24"/>
    <mergeCell ref="AZ15:AZ19"/>
    <mergeCell ref="BA15:BA19"/>
    <mergeCell ref="BB15:BB19"/>
    <mergeCell ref="A20:A24"/>
    <mergeCell ref="B20:B24"/>
    <mergeCell ref="C20:C24"/>
    <mergeCell ref="D20:D24"/>
    <mergeCell ref="E20:E24"/>
    <mergeCell ref="F20:F24"/>
    <mergeCell ref="G20:G24"/>
    <mergeCell ref="AT15:AT19"/>
    <mergeCell ref="AU15:AU19"/>
    <mergeCell ref="AV15:AV19"/>
    <mergeCell ref="AW15:AW19"/>
    <mergeCell ref="AX15:AX19"/>
    <mergeCell ref="AY15:AY19"/>
    <mergeCell ref="AN15:AN19"/>
    <mergeCell ref="AO15:AO19"/>
    <mergeCell ref="AP15:AP19"/>
    <mergeCell ref="AQ15:AQ19"/>
    <mergeCell ref="AR15:AR19"/>
    <mergeCell ref="AS15:AS19"/>
    <mergeCell ref="H15:H19"/>
    <mergeCell ref="I15:I19"/>
    <mergeCell ref="J15:J19"/>
    <mergeCell ref="K15:K19"/>
    <mergeCell ref="L15:L19"/>
    <mergeCell ref="M15:M19"/>
    <mergeCell ref="AZ10:AZ14"/>
    <mergeCell ref="BA10:BA14"/>
    <mergeCell ref="BB10:BB14"/>
    <mergeCell ref="A15:A19"/>
    <mergeCell ref="B15:B19"/>
    <mergeCell ref="C15:C19"/>
    <mergeCell ref="D15:D19"/>
    <mergeCell ref="E15:E19"/>
    <mergeCell ref="F15:F19"/>
    <mergeCell ref="G15:G19"/>
    <mergeCell ref="AT10:AT14"/>
    <mergeCell ref="AU10:AU14"/>
    <mergeCell ref="AV10:AV14"/>
    <mergeCell ref="AW10:AW14"/>
    <mergeCell ref="AX10:AX14"/>
    <mergeCell ref="AY10:AY14"/>
    <mergeCell ref="AN10:AN14"/>
    <mergeCell ref="AO10:AO14"/>
    <mergeCell ref="AP10:AP14"/>
    <mergeCell ref="AQ10:AQ14"/>
    <mergeCell ref="AR10:AR14"/>
    <mergeCell ref="AS10:AS14"/>
    <mergeCell ref="H10:H14"/>
    <mergeCell ref="I10:I14"/>
    <mergeCell ref="J10:J14"/>
    <mergeCell ref="K10:K14"/>
    <mergeCell ref="L10:L14"/>
    <mergeCell ref="M10:M14"/>
    <mergeCell ref="AZ8:AZ9"/>
    <mergeCell ref="BA8:BA9"/>
    <mergeCell ref="BB8:BB9"/>
    <mergeCell ref="A10:A14"/>
    <mergeCell ref="B10:B14"/>
    <mergeCell ref="C10:C14"/>
    <mergeCell ref="D10:D14"/>
    <mergeCell ref="E10:E14"/>
    <mergeCell ref="F10:F14"/>
    <mergeCell ref="G10:G14"/>
    <mergeCell ref="AT8:AT9"/>
    <mergeCell ref="AU8:AU9"/>
    <mergeCell ref="AV8:AV9"/>
    <mergeCell ref="AW8:AW9"/>
    <mergeCell ref="AX8:AX9"/>
    <mergeCell ref="AY8:AY9"/>
    <mergeCell ref="AN8:AN9"/>
    <mergeCell ref="AO8:AO9"/>
    <mergeCell ref="AP8:AP9"/>
    <mergeCell ref="AQ8:AQ9"/>
    <mergeCell ref="AR8:AR9"/>
    <mergeCell ref="AS8:AS9"/>
    <mergeCell ref="H8:H9"/>
    <mergeCell ref="I8:I9"/>
    <mergeCell ref="J8:J9"/>
    <mergeCell ref="K8:K9"/>
    <mergeCell ref="L8:L9"/>
    <mergeCell ref="M8:M9"/>
    <mergeCell ref="AZ3:AZ7"/>
    <mergeCell ref="BA3:BA7"/>
    <mergeCell ref="BB3:BB7"/>
    <mergeCell ref="A8:A9"/>
    <mergeCell ref="B8:B9"/>
    <mergeCell ref="C8:C9"/>
    <mergeCell ref="D8:D9"/>
    <mergeCell ref="E8:E9"/>
    <mergeCell ref="F8:F9"/>
    <mergeCell ref="G8:G9"/>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0 AF4 L3 L8 AA3:AA44 AG3:AG44 Z8 AH8:AI8 AE8:AF9 AK8 W8:Y9 AH9 AD3:AD44 Q3:U44 AJ3:AJ44 AN3:AP3 X3:X7 AN8:AP8 AR3:AU3 AR8:AU8 N8:O8 AB3:AC4 AB8:AC9">
    <cfRule type="containsText" dxfId="6075" priority="228" operator="containsText" text="BAJA">
      <formula>NOT(ISERROR(SEARCH("BAJA",L3)))</formula>
    </cfRule>
    <cfRule type="containsText" dxfId="6074" priority="229" operator="containsText" text="MEDIA">
      <formula>NOT(ISERROR(SEARCH("MEDIA",L3)))</formula>
    </cfRule>
    <cfRule type="containsText" dxfId="6073" priority="230" operator="containsText" text="ALTA">
      <formula>NOT(ISERROR(SEARCH("ALTA",L3)))</formula>
    </cfRule>
  </conditionalFormatting>
  <conditionalFormatting sqref="W10 Z10 AB10:AC10 AH10:AI10 X10:X14 AE10:AF10">
    <cfRule type="containsText" dxfId="6072" priority="276" operator="containsText" text="BAJA">
      <formula>NOT(ISERROR(SEARCH("BAJA",W10)))</formula>
    </cfRule>
    <cfRule type="containsText" dxfId="6071" priority="277" operator="containsText" text="MEDIA">
      <formula>NOT(ISERROR(SEARCH("MEDIA",W10)))</formula>
    </cfRule>
    <cfRule type="containsText" dxfId="6070" priority="278" operator="containsText" text="ALTA">
      <formula>NOT(ISERROR(SEARCH("ALTA",W10)))</formula>
    </cfRule>
  </conditionalFormatting>
  <conditionalFormatting sqref="AK15">
    <cfRule type="containsText" dxfId="6069" priority="243" operator="containsText" text="BAJA">
      <formula>NOT(ISERROR(SEARCH("BAJA",AK15)))</formula>
    </cfRule>
    <cfRule type="containsText" dxfId="6068" priority="244" operator="containsText" text="MEDIA">
      <formula>NOT(ISERROR(SEARCH("MEDIA",AK15)))</formula>
    </cfRule>
    <cfRule type="containsText" dxfId="6067" priority="245" operator="containsText" text="ALTA">
      <formula>NOT(ISERROR(SEARCH("ALTA",AK15)))</formula>
    </cfRule>
  </conditionalFormatting>
  <conditionalFormatting sqref="AB11:AC11">
    <cfRule type="containsText" dxfId="6066" priority="273" operator="containsText" text="BAJA">
      <formula>NOT(ISERROR(SEARCH("BAJA",AB11)))</formula>
    </cfRule>
    <cfRule type="containsText" dxfId="6065" priority="274" operator="containsText" text="MEDIA">
      <formula>NOT(ISERROR(SEARCH("MEDIA",AB11)))</formula>
    </cfRule>
    <cfRule type="containsText" dxfId="6064" priority="275" operator="containsText" text="ALTA">
      <formula>NOT(ISERROR(SEARCH("ALTA",AB11)))</formula>
    </cfRule>
  </conditionalFormatting>
  <conditionalFormatting sqref="AB12:AC12">
    <cfRule type="containsText" dxfId="6063" priority="270" operator="containsText" text="BAJA">
      <formula>NOT(ISERROR(SEARCH("BAJA",AB12)))</formula>
    </cfRule>
    <cfRule type="containsText" dxfId="6062" priority="271" operator="containsText" text="MEDIA">
      <formula>NOT(ISERROR(SEARCH("MEDIA",AB12)))</formula>
    </cfRule>
    <cfRule type="containsText" dxfId="6061" priority="272" operator="containsText" text="ALTA">
      <formula>NOT(ISERROR(SEARCH("ALTA",AB12)))</formula>
    </cfRule>
  </conditionalFormatting>
  <conditionalFormatting sqref="N10:P10 V10">
    <cfRule type="containsText" dxfId="6060" priority="267" operator="containsText" text="BAJA">
      <formula>NOT(ISERROR(SEARCH("BAJA",N10)))</formula>
    </cfRule>
    <cfRule type="containsText" dxfId="6059" priority="268" operator="containsText" text="MEDIA">
      <formula>NOT(ISERROR(SEARCH("MEDIA",N10)))</formula>
    </cfRule>
    <cfRule type="containsText" dxfId="6058" priority="269" operator="containsText" text="ALTA">
      <formula>NOT(ISERROR(SEARCH("ALTA",N10)))</formula>
    </cfRule>
  </conditionalFormatting>
  <conditionalFormatting sqref="Y10">
    <cfRule type="containsText" dxfId="6057" priority="264" operator="containsText" text="BAJA">
      <formula>NOT(ISERROR(SEARCH("BAJA",Y10)))</formula>
    </cfRule>
    <cfRule type="containsText" dxfId="6056" priority="265" operator="containsText" text="MEDIA">
      <formula>NOT(ISERROR(SEARCH("MEDIA",Y10)))</formula>
    </cfRule>
    <cfRule type="containsText" dxfId="6055" priority="266" operator="containsText" text="ALTA">
      <formula>NOT(ISERROR(SEARCH("ALTA",Y10)))</formula>
    </cfRule>
  </conditionalFormatting>
  <conditionalFormatting sqref="AK10">
    <cfRule type="containsText" dxfId="6054" priority="261" operator="containsText" text="BAJA">
      <formula>NOT(ISERROR(SEARCH("BAJA",AK10)))</formula>
    </cfRule>
    <cfRule type="containsText" dxfId="6053" priority="262" operator="containsText" text="MEDIA">
      <formula>NOT(ISERROR(SEARCH("MEDIA",AK10)))</formula>
    </cfRule>
    <cfRule type="containsText" dxfId="6052" priority="263" operator="containsText" text="ALTA">
      <formula>NOT(ISERROR(SEARCH("ALTA",AK10)))</formula>
    </cfRule>
  </conditionalFormatting>
  <conditionalFormatting sqref="W15 Z15 AB15:AC15 AH15:AI15 X15:X19 AE15:AF15">
    <cfRule type="containsText" dxfId="6051" priority="258" operator="containsText" text="BAJA">
      <formula>NOT(ISERROR(SEARCH("BAJA",W15)))</formula>
    </cfRule>
    <cfRule type="containsText" dxfId="6050" priority="259" operator="containsText" text="MEDIA">
      <formula>NOT(ISERROR(SEARCH("MEDIA",W15)))</formula>
    </cfRule>
    <cfRule type="containsText" dxfId="6049" priority="260" operator="containsText" text="ALTA">
      <formula>NOT(ISERROR(SEARCH("ALTA",W15)))</formula>
    </cfRule>
  </conditionalFormatting>
  <conditionalFormatting sqref="AB16:AC16">
    <cfRule type="containsText" dxfId="6048" priority="255" operator="containsText" text="BAJA">
      <formula>NOT(ISERROR(SEARCH("BAJA",AB16)))</formula>
    </cfRule>
    <cfRule type="containsText" dxfId="6047" priority="256" operator="containsText" text="MEDIA">
      <formula>NOT(ISERROR(SEARCH("MEDIA",AB16)))</formula>
    </cfRule>
    <cfRule type="containsText" dxfId="6046" priority="257" operator="containsText" text="ALTA">
      <formula>NOT(ISERROR(SEARCH("ALTA",AB16)))</formula>
    </cfRule>
  </conditionalFormatting>
  <conditionalFormatting sqref="AB17:AC17">
    <cfRule type="containsText" dxfId="6045" priority="252" operator="containsText" text="BAJA">
      <formula>NOT(ISERROR(SEARCH("BAJA",AB17)))</formula>
    </cfRule>
    <cfRule type="containsText" dxfId="6044" priority="253" operator="containsText" text="MEDIA">
      <formula>NOT(ISERROR(SEARCH("MEDIA",AB17)))</formula>
    </cfRule>
    <cfRule type="containsText" dxfId="6043" priority="254" operator="containsText" text="ALTA">
      <formula>NOT(ISERROR(SEARCH("ALTA",AB17)))</formula>
    </cfRule>
  </conditionalFormatting>
  <conditionalFormatting sqref="N15:P15 V15">
    <cfRule type="containsText" dxfId="6042" priority="249" operator="containsText" text="BAJA">
      <formula>NOT(ISERROR(SEARCH("BAJA",N15)))</formula>
    </cfRule>
    <cfRule type="containsText" dxfId="6041" priority="250" operator="containsText" text="MEDIA">
      <formula>NOT(ISERROR(SEARCH("MEDIA",N15)))</formula>
    </cfRule>
    <cfRule type="containsText" dxfId="6040" priority="251" operator="containsText" text="ALTA">
      <formula>NOT(ISERROR(SEARCH("ALTA",N15)))</formula>
    </cfRule>
  </conditionalFormatting>
  <conditionalFormatting sqref="Y15">
    <cfRule type="containsText" dxfId="6039" priority="246" operator="containsText" text="BAJA">
      <formula>NOT(ISERROR(SEARCH("BAJA",Y15)))</formula>
    </cfRule>
    <cfRule type="containsText" dxfId="6038" priority="247" operator="containsText" text="MEDIA">
      <formula>NOT(ISERROR(SEARCH("MEDIA",Y15)))</formula>
    </cfRule>
    <cfRule type="containsText" dxfId="6037" priority="248" operator="containsText" text="ALTA">
      <formula>NOT(ISERROR(SEARCH("ALTA",Y15)))</formula>
    </cfRule>
  </conditionalFormatting>
  <conditionalFormatting sqref="W20 Z20 AB20:AC20 AH20:AI20 X20:X24 AE20:AF20">
    <cfRule type="containsText" dxfId="6036" priority="240" operator="containsText" text="BAJA">
      <formula>NOT(ISERROR(SEARCH("BAJA",W20)))</formula>
    </cfRule>
    <cfRule type="containsText" dxfId="6035" priority="241" operator="containsText" text="MEDIA">
      <formula>NOT(ISERROR(SEARCH("MEDIA",W20)))</formula>
    </cfRule>
    <cfRule type="containsText" dxfId="6034" priority="242" operator="containsText" text="ALTA">
      <formula>NOT(ISERROR(SEARCH("ALTA",W20)))</formula>
    </cfRule>
  </conditionalFormatting>
  <conditionalFormatting sqref="AB21:AC21">
    <cfRule type="containsText" dxfId="6033" priority="237" operator="containsText" text="BAJA">
      <formula>NOT(ISERROR(SEARCH("BAJA",AB21)))</formula>
    </cfRule>
    <cfRule type="containsText" dxfId="6032" priority="238" operator="containsText" text="MEDIA">
      <formula>NOT(ISERROR(SEARCH("MEDIA",AB21)))</formula>
    </cfRule>
    <cfRule type="containsText" dxfId="6031" priority="239" operator="containsText" text="ALTA">
      <formula>NOT(ISERROR(SEARCH("ALTA",AB21)))</formula>
    </cfRule>
  </conditionalFormatting>
  <conditionalFormatting sqref="AB22:AC22">
    <cfRule type="containsText" dxfId="6030" priority="234" operator="containsText" text="BAJA">
      <formula>NOT(ISERROR(SEARCH("BAJA",AB22)))</formula>
    </cfRule>
    <cfRule type="containsText" dxfId="6029" priority="235" operator="containsText" text="MEDIA">
      <formula>NOT(ISERROR(SEARCH("MEDIA",AB22)))</formula>
    </cfRule>
    <cfRule type="containsText" dxfId="6028" priority="236" operator="containsText" text="ALTA">
      <formula>NOT(ISERROR(SEARCH("ALTA",AB22)))</formula>
    </cfRule>
  </conditionalFormatting>
  <conditionalFormatting sqref="N20:P20 V20">
    <cfRule type="containsText" dxfId="6027" priority="231" operator="containsText" text="BAJA">
      <formula>NOT(ISERROR(SEARCH("BAJA",N20)))</formula>
    </cfRule>
    <cfRule type="containsText" dxfId="6026" priority="232" operator="containsText" text="MEDIA">
      <formula>NOT(ISERROR(SEARCH("MEDIA",N20)))</formula>
    </cfRule>
    <cfRule type="containsText" dxfId="6025" priority="233" operator="containsText" text="ALTA">
      <formula>NOT(ISERROR(SEARCH("ALTA",N20)))</formula>
    </cfRule>
  </conditionalFormatting>
  <conditionalFormatting sqref="AK20">
    <cfRule type="containsText" dxfId="6024" priority="225" operator="containsText" text="BAJA">
      <formula>NOT(ISERROR(SEARCH("BAJA",AK20)))</formula>
    </cfRule>
    <cfRule type="containsText" dxfId="6023" priority="226" operator="containsText" text="MEDIA">
      <formula>NOT(ISERROR(SEARCH("MEDIA",AK20)))</formula>
    </cfRule>
    <cfRule type="containsText" dxfId="6022" priority="227" operator="containsText" text="ALTA">
      <formula>NOT(ISERROR(SEARCH("ALTA",AK20)))</formula>
    </cfRule>
  </conditionalFormatting>
  <conditionalFormatting sqref="L10 L15 L20 L25 L30 L35 L40">
    <cfRule type="containsText" dxfId="6021" priority="279" operator="containsText" text="BAJA">
      <formula>NOT(ISERROR(SEARCH("BAJA",L10)))</formula>
    </cfRule>
    <cfRule type="containsText" dxfId="6020" priority="280" operator="containsText" text="MEDIA">
      <formula>NOT(ISERROR(SEARCH("MEDIA",L10)))</formula>
    </cfRule>
    <cfRule type="containsText" dxfId="6019" priority="281" operator="containsText" text="ALTA">
      <formula>NOT(ISERROR(SEARCH("ALTA",L10)))</formula>
    </cfRule>
  </conditionalFormatting>
  <conditionalFormatting sqref="W25 Z25 AB25:AC25 AH25:AI25 X25:X29 AE25:AF25">
    <cfRule type="containsText" dxfId="6018" priority="222" operator="containsText" text="BAJA">
      <formula>NOT(ISERROR(SEARCH("BAJA",W25)))</formula>
    </cfRule>
    <cfRule type="containsText" dxfId="6017" priority="223" operator="containsText" text="MEDIA">
      <formula>NOT(ISERROR(SEARCH("MEDIA",W25)))</formula>
    </cfRule>
    <cfRule type="containsText" dxfId="6016" priority="224" operator="containsText" text="ALTA">
      <formula>NOT(ISERROR(SEARCH("ALTA",W25)))</formula>
    </cfRule>
  </conditionalFormatting>
  <conditionalFormatting sqref="AB31:AC31">
    <cfRule type="containsText" dxfId="6015" priority="201" operator="containsText" text="BAJA">
      <formula>NOT(ISERROR(SEARCH("BAJA",AB31)))</formula>
    </cfRule>
    <cfRule type="containsText" dxfId="6014" priority="202" operator="containsText" text="MEDIA">
      <formula>NOT(ISERROR(SEARCH("MEDIA",AB31)))</formula>
    </cfRule>
    <cfRule type="containsText" dxfId="6013" priority="203" operator="containsText" text="ALTA">
      <formula>NOT(ISERROR(SEARCH("ALTA",AB31)))</formula>
    </cfRule>
  </conditionalFormatting>
  <conditionalFormatting sqref="AB26:AC26">
    <cfRule type="containsText" dxfId="6012" priority="219" operator="containsText" text="BAJA">
      <formula>NOT(ISERROR(SEARCH("BAJA",AB26)))</formula>
    </cfRule>
    <cfRule type="containsText" dxfId="6011" priority="220" operator="containsText" text="MEDIA">
      <formula>NOT(ISERROR(SEARCH("MEDIA",AB26)))</formula>
    </cfRule>
    <cfRule type="containsText" dxfId="6010" priority="221" operator="containsText" text="ALTA">
      <formula>NOT(ISERROR(SEARCH("ALTA",AB26)))</formula>
    </cfRule>
  </conditionalFormatting>
  <conditionalFormatting sqref="AB27:AC27">
    <cfRule type="containsText" dxfId="6009" priority="216" operator="containsText" text="BAJA">
      <formula>NOT(ISERROR(SEARCH("BAJA",AB27)))</formula>
    </cfRule>
    <cfRule type="containsText" dxfId="6008" priority="217" operator="containsText" text="MEDIA">
      <formula>NOT(ISERROR(SEARCH("MEDIA",AB27)))</formula>
    </cfRule>
    <cfRule type="containsText" dxfId="6007" priority="218" operator="containsText" text="ALTA">
      <formula>NOT(ISERROR(SEARCH("ALTA",AB27)))</formula>
    </cfRule>
  </conditionalFormatting>
  <conditionalFormatting sqref="N25:P25 V25">
    <cfRule type="containsText" dxfId="6006" priority="213" operator="containsText" text="BAJA">
      <formula>NOT(ISERROR(SEARCH("BAJA",N25)))</formula>
    </cfRule>
    <cfRule type="containsText" dxfId="6005" priority="214" operator="containsText" text="MEDIA">
      <formula>NOT(ISERROR(SEARCH("MEDIA",N25)))</formula>
    </cfRule>
    <cfRule type="containsText" dxfId="6004" priority="215" operator="containsText" text="ALTA">
      <formula>NOT(ISERROR(SEARCH("ALTA",N25)))</formula>
    </cfRule>
  </conditionalFormatting>
  <conditionalFormatting sqref="Y25">
    <cfRule type="containsText" dxfId="6003" priority="210" operator="containsText" text="BAJA">
      <formula>NOT(ISERROR(SEARCH("BAJA",Y25)))</formula>
    </cfRule>
    <cfRule type="containsText" dxfId="6002" priority="211" operator="containsText" text="MEDIA">
      <formula>NOT(ISERROR(SEARCH("MEDIA",Y25)))</formula>
    </cfRule>
    <cfRule type="containsText" dxfId="6001" priority="212" operator="containsText" text="ALTA">
      <formula>NOT(ISERROR(SEARCH("ALTA",Y25)))</formula>
    </cfRule>
  </conditionalFormatting>
  <conditionalFormatting sqref="AK25">
    <cfRule type="containsText" dxfId="6000" priority="207" operator="containsText" text="BAJA">
      <formula>NOT(ISERROR(SEARCH("BAJA",AK25)))</formula>
    </cfRule>
    <cfRule type="containsText" dxfId="5999" priority="208" operator="containsText" text="MEDIA">
      <formula>NOT(ISERROR(SEARCH("MEDIA",AK25)))</formula>
    </cfRule>
    <cfRule type="containsText" dxfId="5998" priority="209" operator="containsText" text="ALTA">
      <formula>NOT(ISERROR(SEARCH("ALTA",AK25)))</formula>
    </cfRule>
  </conditionalFormatting>
  <conditionalFormatting sqref="W30 Z30 AB30:AC30 AH30:AI30 X30:X34 AE30:AF30">
    <cfRule type="containsText" dxfId="5997" priority="204" operator="containsText" text="BAJA">
      <formula>NOT(ISERROR(SEARCH("BAJA",W30)))</formula>
    </cfRule>
    <cfRule type="containsText" dxfId="5996" priority="205" operator="containsText" text="MEDIA">
      <formula>NOT(ISERROR(SEARCH("MEDIA",W30)))</formula>
    </cfRule>
    <cfRule type="containsText" dxfId="5995" priority="206" operator="containsText" text="ALTA">
      <formula>NOT(ISERROR(SEARCH("ALTA",W30)))</formula>
    </cfRule>
  </conditionalFormatting>
  <conditionalFormatting sqref="W40 Z40 AB40:AC40 AH40:AI40 X40:X44 AE40:AF40">
    <cfRule type="containsText" dxfId="5994" priority="168" operator="containsText" text="BAJA">
      <formula>NOT(ISERROR(SEARCH("BAJA",W40)))</formula>
    </cfRule>
    <cfRule type="containsText" dxfId="5993" priority="169" operator="containsText" text="MEDIA">
      <formula>NOT(ISERROR(SEARCH("MEDIA",W40)))</formula>
    </cfRule>
    <cfRule type="containsText" dxfId="5992" priority="170" operator="containsText" text="ALTA">
      <formula>NOT(ISERROR(SEARCH("ALTA",W40)))</formula>
    </cfRule>
  </conditionalFormatting>
  <conditionalFormatting sqref="AB32:AC32">
    <cfRule type="containsText" dxfId="5991" priority="198" operator="containsText" text="BAJA">
      <formula>NOT(ISERROR(SEARCH("BAJA",AB32)))</formula>
    </cfRule>
    <cfRule type="containsText" dxfId="5990" priority="199" operator="containsText" text="MEDIA">
      <formula>NOT(ISERROR(SEARCH("MEDIA",AB32)))</formula>
    </cfRule>
    <cfRule type="containsText" dxfId="5989" priority="200" operator="containsText" text="ALTA">
      <formula>NOT(ISERROR(SEARCH("ALTA",AB32)))</formula>
    </cfRule>
  </conditionalFormatting>
  <conditionalFormatting sqref="N30:P30 V30">
    <cfRule type="containsText" dxfId="5988" priority="195" operator="containsText" text="BAJA">
      <formula>NOT(ISERROR(SEARCH("BAJA",N30)))</formula>
    </cfRule>
    <cfRule type="containsText" dxfId="5987" priority="196" operator="containsText" text="MEDIA">
      <formula>NOT(ISERROR(SEARCH("MEDIA",N30)))</formula>
    </cfRule>
    <cfRule type="containsText" dxfId="5986" priority="197" operator="containsText" text="ALTA">
      <formula>NOT(ISERROR(SEARCH("ALTA",N30)))</formula>
    </cfRule>
  </conditionalFormatting>
  <conditionalFormatting sqref="Y30">
    <cfRule type="containsText" dxfId="5985" priority="192" operator="containsText" text="BAJA">
      <formula>NOT(ISERROR(SEARCH("BAJA",Y30)))</formula>
    </cfRule>
    <cfRule type="containsText" dxfId="5984" priority="193" operator="containsText" text="MEDIA">
      <formula>NOT(ISERROR(SEARCH("MEDIA",Y30)))</formula>
    </cfRule>
    <cfRule type="containsText" dxfId="5983" priority="194" operator="containsText" text="ALTA">
      <formula>NOT(ISERROR(SEARCH("ALTA",Y30)))</formula>
    </cfRule>
  </conditionalFormatting>
  <conditionalFormatting sqref="AK30">
    <cfRule type="containsText" dxfId="5982" priority="189" operator="containsText" text="BAJA">
      <formula>NOT(ISERROR(SEARCH("BAJA",AK30)))</formula>
    </cfRule>
    <cfRule type="containsText" dxfId="5981" priority="190" operator="containsText" text="MEDIA">
      <formula>NOT(ISERROR(SEARCH("MEDIA",AK30)))</formula>
    </cfRule>
    <cfRule type="containsText" dxfId="5980" priority="191" operator="containsText" text="ALTA">
      <formula>NOT(ISERROR(SEARCH("ALTA",AK30)))</formula>
    </cfRule>
  </conditionalFormatting>
  <conditionalFormatting sqref="W35 Z35 AB35:AC35 AH35:AI35 X35:X39 AE35:AF35">
    <cfRule type="containsText" dxfId="5979" priority="186" operator="containsText" text="BAJA">
      <formula>NOT(ISERROR(SEARCH("BAJA",W35)))</formula>
    </cfRule>
    <cfRule type="containsText" dxfId="5978" priority="187" operator="containsText" text="MEDIA">
      <formula>NOT(ISERROR(SEARCH("MEDIA",W35)))</formula>
    </cfRule>
    <cfRule type="containsText" dxfId="5977" priority="188" operator="containsText" text="ALTA">
      <formula>NOT(ISERROR(SEARCH("ALTA",W35)))</formula>
    </cfRule>
  </conditionalFormatting>
  <conditionalFormatting sqref="AB36:AC36">
    <cfRule type="containsText" dxfId="5976" priority="183" operator="containsText" text="BAJA">
      <formula>NOT(ISERROR(SEARCH("BAJA",AB36)))</formula>
    </cfRule>
    <cfRule type="containsText" dxfId="5975" priority="184" operator="containsText" text="MEDIA">
      <formula>NOT(ISERROR(SEARCH("MEDIA",AB36)))</formula>
    </cfRule>
    <cfRule type="containsText" dxfId="5974" priority="185" operator="containsText" text="ALTA">
      <formula>NOT(ISERROR(SEARCH("ALTA",AB36)))</formula>
    </cfRule>
  </conditionalFormatting>
  <conditionalFormatting sqref="AB37:AC37">
    <cfRule type="containsText" dxfId="5973" priority="180" operator="containsText" text="BAJA">
      <formula>NOT(ISERROR(SEARCH("BAJA",AB37)))</formula>
    </cfRule>
    <cfRule type="containsText" dxfId="5972" priority="181" operator="containsText" text="MEDIA">
      <formula>NOT(ISERROR(SEARCH("MEDIA",AB37)))</formula>
    </cfRule>
    <cfRule type="containsText" dxfId="5971" priority="182" operator="containsText" text="ALTA">
      <formula>NOT(ISERROR(SEARCH("ALTA",AB37)))</formula>
    </cfRule>
  </conditionalFormatting>
  <conditionalFormatting sqref="N35:P35 V35">
    <cfRule type="containsText" dxfId="5970" priority="177" operator="containsText" text="BAJA">
      <formula>NOT(ISERROR(SEARCH("BAJA",N35)))</formula>
    </cfRule>
    <cfRule type="containsText" dxfId="5969" priority="178" operator="containsText" text="MEDIA">
      <formula>NOT(ISERROR(SEARCH("MEDIA",N35)))</formula>
    </cfRule>
    <cfRule type="containsText" dxfId="5968" priority="179" operator="containsText" text="ALTA">
      <formula>NOT(ISERROR(SEARCH("ALTA",N35)))</formula>
    </cfRule>
  </conditionalFormatting>
  <conditionalFormatting sqref="Y35">
    <cfRule type="containsText" dxfId="5967" priority="174" operator="containsText" text="BAJA">
      <formula>NOT(ISERROR(SEARCH("BAJA",Y35)))</formula>
    </cfRule>
    <cfRule type="containsText" dxfId="5966" priority="175" operator="containsText" text="MEDIA">
      <formula>NOT(ISERROR(SEARCH("MEDIA",Y35)))</formula>
    </cfRule>
    <cfRule type="containsText" dxfId="5965" priority="176" operator="containsText" text="ALTA">
      <formula>NOT(ISERROR(SEARCH("ALTA",Y35)))</formula>
    </cfRule>
  </conditionalFormatting>
  <conditionalFormatting sqref="AK35">
    <cfRule type="containsText" dxfId="5964" priority="171" operator="containsText" text="BAJA">
      <formula>NOT(ISERROR(SEARCH("BAJA",AK35)))</formula>
    </cfRule>
    <cfRule type="containsText" dxfId="5963" priority="172" operator="containsText" text="MEDIA">
      <formula>NOT(ISERROR(SEARCH("MEDIA",AK35)))</formula>
    </cfRule>
    <cfRule type="containsText" dxfId="5962" priority="173" operator="containsText" text="ALTA">
      <formula>NOT(ISERROR(SEARCH("ALTA",AK35)))</formula>
    </cfRule>
  </conditionalFormatting>
  <conditionalFormatting sqref="AF11">
    <cfRule type="containsText" dxfId="5961" priority="141" operator="containsText" text="BAJA">
      <formula>NOT(ISERROR(SEARCH("BAJA",AF11)))</formula>
    </cfRule>
    <cfRule type="containsText" dxfId="5960" priority="142" operator="containsText" text="MEDIA">
      <formula>NOT(ISERROR(SEARCH("MEDIA",AF11)))</formula>
    </cfRule>
    <cfRule type="containsText" dxfId="5959" priority="143" operator="containsText" text="ALTA">
      <formula>NOT(ISERROR(SEARCH("ALTA",AF11)))</formula>
    </cfRule>
  </conditionalFormatting>
  <conditionalFormatting sqref="AB41:AC41">
    <cfRule type="containsText" dxfId="5958" priority="165" operator="containsText" text="BAJA">
      <formula>NOT(ISERROR(SEARCH("BAJA",AB41)))</formula>
    </cfRule>
    <cfRule type="containsText" dxfId="5957" priority="166" operator="containsText" text="MEDIA">
      <formula>NOT(ISERROR(SEARCH("MEDIA",AB41)))</formula>
    </cfRule>
    <cfRule type="containsText" dxfId="5956" priority="167" operator="containsText" text="ALTA">
      <formula>NOT(ISERROR(SEARCH("ALTA",AB41)))</formula>
    </cfRule>
  </conditionalFormatting>
  <conditionalFormatting sqref="AB42:AC42">
    <cfRule type="containsText" dxfId="5955" priority="162" operator="containsText" text="BAJA">
      <formula>NOT(ISERROR(SEARCH("BAJA",AB42)))</formula>
    </cfRule>
    <cfRule type="containsText" dxfId="5954" priority="163" operator="containsText" text="MEDIA">
      <formula>NOT(ISERROR(SEARCH("MEDIA",AB42)))</formula>
    </cfRule>
    <cfRule type="containsText" dxfId="5953" priority="164" operator="containsText" text="ALTA">
      <formula>NOT(ISERROR(SEARCH("ALTA",AB42)))</formula>
    </cfRule>
  </conditionalFormatting>
  <conditionalFormatting sqref="N40:P40 V40">
    <cfRule type="containsText" dxfId="5952" priority="159" operator="containsText" text="BAJA">
      <formula>NOT(ISERROR(SEARCH("BAJA",N40)))</formula>
    </cfRule>
    <cfRule type="containsText" dxfId="5951" priority="160" operator="containsText" text="MEDIA">
      <formula>NOT(ISERROR(SEARCH("MEDIA",N40)))</formula>
    </cfRule>
    <cfRule type="containsText" dxfId="5950" priority="161" operator="containsText" text="ALTA">
      <formula>NOT(ISERROR(SEARCH("ALTA",N40)))</formula>
    </cfRule>
  </conditionalFormatting>
  <conditionalFormatting sqref="Y40">
    <cfRule type="containsText" dxfId="5949" priority="156" operator="containsText" text="BAJA">
      <formula>NOT(ISERROR(SEARCH("BAJA",Y40)))</formula>
    </cfRule>
    <cfRule type="containsText" dxfId="5948" priority="157" operator="containsText" text="MEDIA">
      <formula>NOT(ISERROR(SEARCH("MEDIA",Y40)))</formula>
    </cfRule>
    <cfRule type="containsText" dxfId="5947" priority="158" operator="containsText" text="ALTA">
      <formula>NOT(ISERROR(SEARCH("ALTA",Y40)))</formula>
    </cfRule>
  </conditionalFormatting>
  <conditionalFormatting sqref="AK40">
    <cfRule type="containsText" dxfId="5946" priority="153" operator="containsText" text="BAJA">
      <formula>NOT(ISERROR(SEARCH("BAJA",AK40)))</formula>
    </cfRule>
    <cfRule type="containsText" dxfId="5945" priority="154" operator="containsText" text="MEDIA">
      <formula>NOT(ISERROR(SEARCH("MEDIA",AK40)))</formula>
    </cfRule>
    <cfRule type="containsText" dxfId="5944" priority="155" operator="containsText" text="ALTA">
      <formula>NOT(ISERROR(SEARCH("ALTA",AK40)))</formula>
    </cfRule>
  </conditionalFormatting>
  <conditionalFormatting sqref="N11:P11 V11">
    <cfRule type="containsText" dxfId="5943" priority="150" operator="containsText" text="BAJA">
      <formula>NOT(ISERROR(SEARCH("BAJA",N11)))</formula>
    </cfRule>
    <cfRule type="containsText" dxfId="5942" priority="151" operator="containsText" text="MEDIA">
      <formula>NOT(ISERROR(SEARCH("MEDIA",N11)))</formula>
    </cfRule>
    <cfRule type="containsText" dxfId="5941" priority="152" operator="containsText" text="ALTA">
      <formula>NOT(ISERROR(SEARCH("ALTA",N11)))</formula>
    </cfRule>
  </conditionalFormatting>
  <conditionalFormatting sqref="Y11">
    <cfRule type="containsText" dxfId="5940" priority="147" operator="containsText" text="BAJA">
      <formula>NOT(ISERROR(SEARCH("BAJA",Y11)))</formula>
    </cfRule>
    <cfRule type="containsText" dxfId="5939" priority="148" operator="containsText" text="MEDIA">
      <formula>NOT(ISERROR(SEARCH("MEDIA",Y11)))</formula>
    </cfRule>
    <cfRule type="containsText" dxfId="5938" priority="149" operator="containsText" text="ALTA">
      <formula>NOT(ISERROR(SEARCH("ALTA",Y11)))</formula>
    </cfRule>
  </conditionalFormatting>
  <conditionalFormatting sqref="AB10:AC11">
    <cfRule type="containsText" dxfId="5937" priority="144" operator="containsText" text="BAJA">
      <formula>NOT(ISERROR(SEARCH("BAJA",AB10)))</formula>
    </cfRule>
    <cfRule type="containsText" dxfId="5936" priority="145" operator="containsText" text="MEDIA">
      <formula>NOT(ISERROR(SEARCH("MEDIA",AB10)))</formula>
    </cfRule>
    <cfRule type="containsText" dxfId="5935" priority="146" operator="containsText" text="ALTA">
      <formula>NOT(ISERROR(SEARCH("ALTA",AB10)))</formula>
    </cfRule>
  </conditionalFormatting>
  <conditionalFormatting sqref="AH11">
    <cfRule type="containsText" dxfId="5934" priority="138" operator="containsText" text="BAJA">
      <formula>NOT(ISERROR(SEARCH("BAJA",AH11)))</formula>
    </cfRule>
    <cfRule type="containsText" dxfId="5933" priority="139" operator="containsText" text="MEDIA">
      <formula>NOT(ISERROR(SEARCH("MEDIA",AH11)))</formula>
    </cfRule>
    <cfRule type="containsText" dxfId="5932" priority="140" operator="containsText" text="ALTA">
      <formula>NOT(ISERROR(SEARCH("ALTA",AH11)))</formula>
    </cfRule>
  </conditionalFormatting>
  <conditionalFormatting sqref="AK11">
    <cfRule type="containsText" dxfId="5931" priority="135" operator="containsText" text="BAJA">
      <formula>NOT(ISERROR(SEARCH("BAJA",AK11)))</formula>
    </cfRule>
    <cfRule type="containsText" dxfId="5930" priority="136" operator="containsText" text="MEDIA">
      <formula>NOT(ISERROR(SEARCH("MEDIA",AK11)))</formula>
    </cfRule>
    <cfRule type="containsText" dxfId="5929" priority="137" operator="containsText" text="ALTA">
      <formula>NOT(ISERROR(SEARCH("ALTA",AK11)))</formula>
    </cfRule>
  </conditionalFormatting>
  <conditionalFormatting sqref="AU35">
    <cfRule type="containsText" dxfId="5928" priority="117" operator="containsText" text="BAJA">
      <formula>NOT(ISERROR(SEARCH("BAJA",AU35)))</formula>
    </cfRule>
    <cfRule type="containsText" dxfId="5927" priority="118" operator="containsText" text="MEDIA">
      <formula>NOT(ISERROR(SEARCH("MEDIA",AU35)))</formula>
    </cfRule>
    <cfRule type="containsText" dxfId="5926" priority="119" operator="containsText" text="ALTA">
      <formula>NOT(ISERROR(SEARCH("ALTA",AU35)))</formula>
    </cfRule>
  </conditionalFormatting>
  <conditionalFormatting sqref="AU30">
    <cfRule type="containsText" dxfId="5925" priority="120" operator="containsText" text="BAJA">
      <formula>NOT(ISERROR(SEARCH("BAJA",AU30)))</formula>
    </cfRule>
    <cfRule type="containsText" dxfId="5924" priority="121" operator="containsText" text="MEDIA">
      <formula>NOT(ISERROR(SEARCH("MEDIA",AU30)))</formula>
    </cfRule>
    <cfRule type="containsText" dxfId="5923" priority="122" operator="containsText" text="ALTA">
      <formula>NOT(ISERROR(SEARCH("ALTA",AU30)))</formula>
    </cfRule>
  </conditionalFormatting>
  <conditionalFormatting sqref="AU25">
    <cfRule type="containsText" dxfId="5922" priority="123" operator="containsText" text="BAJA">
      <formula>NOT(ISERROR(SEARCH("BAJA",AU25)))</formula>
    </cfRule>
    <cfRule type="containsText" dxfId="5921" priority="124" operator="containsText" text="MEDIA">
      <formula>NOT(ISERROR(SEARCH("MEDIA",AU25)))</formula>
    </cfRule>
    <cfRule type="containsText" dxfId="5920" priority="125" operator="containsText" text="ALTA">
      <formula>NOT(ISERROR(SEARCH("ALTA",AU25)))</formula>
    </cfRule>
  </conditionalFormatting>
  <conditionalFormatting sqref="AU40">
    <cfRule type="containsText" dxfId="5919" priority="114" operator="containsText" text="BAJA">
      <formula>NOT(ISERROR(SEARCH("BAJA",AU40)))</formula>
    </cfRule>
    <cfRule type="containsText" dxfId="5918" priority="115" operator="containsText" text="MEDIA">
      <formula>NOT(ISERROR(SEARCH("MEDIA",AU40)))</formula>
    </cfRule>
    <cfRule type="containsText" dxfId="5917" priority="116" operator="containsText" text="ALTA">
      <formula>NOT(ISERROR(SEARCH("ALTA",AU40)))</formula>
    </cfRule>
  </conditionalFormatting>
  <conditionalFormatting sqref="AU20">
    <cfRule type="containsText" dxfId="5916" priority="126" operator="containsText" text="BAJA">
      <formula>NOT(ISERROR(SEARCH("BAJA",AU20)))</formula>
    </cfRule>
    <cfRule type="containsText" dxfId="5915" priority="127" operator="containsText" text="MEDIA">
      <formula>NOT(ISERROR(SEARCH("MEDIA",AU20)))</formula>
    </cfRule>
    <cfRule type="containsText" dxfId="5914" priority="128" operator="containsText" text="ALTA">
      <formula>NOT(ISERROR(SEARCH("ALTA",AU20)))</formula>
    </cfRule>
  </conditionalFormatting>
  <conditionalFormatting sqref="AU15">
    <cfRule type="containsText" dxfId="5913" priority="129" operator="containsText" text="BAJA">
      <formula>NOT(ISERROR(SEARCH("BAJA",AU15)))</formula>
    </cfRule>
    <cfRule type="containsText" dxfId="5912" priority="130" operator="containsText" text="MEDIA">
      <formula>NOT(ISERROR(SEARCH("MEDIA",AU15)))</formula>
    </cfRule>
    <cfRule type="containsText" dxfId="5911" priority="131" operator="containsText" text="ALTA">
      <formula>NOT(ISERROR(SEARCH("ALTA",AU15)))</formula>
    </cfRule>
  </conditionalFormatting>
  <conditionalFormatting sqref="AU10">
    <cfRule type="containsText" dxfId="5910" priority="132" operator="containsText" text="BAJA">
      <formula>NOT(ISERROR(SEARCH("BAJA",AU10)))</formula>
    </cfRule>
    <cfRule type="containsText" dxfId="5909" priority="133" operator="containsText" text="MEDIA">
      <formula>NOT(ISERROR(SEARCH("MEDIA",AU10)))</formula>
    </cfRule>
    <cfRule type="containsText" dxfId="5908" priority="134" operator="containsText" text="ALTA">
      <formula>NOT(ISERROR(SEARCH("ALTA",AU10)))</formula>
    </cfRule>
  </conditionalFormatting>
  <conditionalFormatting sqref="AT10">
    <cfRule type="containsText" dxfId="5907" priority="111" operator="containsText" text="BAJA">
      <formula>NOT(ISERROR(SEARCH("BAJA",AT10)))</formula>
    </cfRule>
    <cfRule type="containsText" dxfId="5906" priority="112" operator="containsText" text="MEDIA">
      <formula>NOT(ISERROR(SEARCH("MEDIA",AT10)))</formula>
    </cfRule>
    <cfRule type="containsText" dxfId="5905" priority="113" operator="containsText" text="ALTA">
      <formula>NOT(ISERROR(SEARCH("ALTA",AT10)))</formula>
    </cfRule>
  </conditionalFormatting>
  <conditionalFormatting sqref="AT15">
    <cfRule type="containsText" dxfId="5904" priority="108" operator="containsText" text="BAJA">
      <formula>NOT(ISERROR(SEARCH("BAJA",AT15)))</formula>
    </cfRule>
    <cfRule type="containsText" dxfId="5903" priority="109" operator="containsText" text="MEDIA">
      <formula>NOT(ISERROR(SEARCH("MEDIA",AT15)))</formula>
    </cfRule>
    <cfRule type="containsText" dxfId="5902" priority="110" operator="containsText" text="ALTA">
      <formula>NOT(ISERROR(SEARCH("ALTA",AT15)))</formula>
    </cfRule>
  </conditionalFormatting>
  <conditionalFormatting sqref="AT20">
    <cfRule type="containsText" dxfId="5901" priority="105" operator="containsText" text="BAJA">
      <formula>NOT(ISERROR(SEARCH("BAJA",AT20)))</formula>
    </cfRule>
    <cfRule type="containsText" dxfId="5900" priority="106" operator="containsText" text="MEDIA">
      <formula>NOT(ISERROR(SEARCH("MEDIA",AT20)))</formula>
    </cfRule>
    <cfRule type="containsText" dxfId="5899" priority="107" operator="containsText" text="ALTA">
      <formula>NOT(ISERROR(SEARCH("ALTA",AT20)))</formula>
    </cfRule>
  </conditionalFormatting>
  <conditionalFormatting sqref="AT25">
    <cfRule type="containsText" dxfId="5898" priority="102" operator="containsText" text="BAJA">
      <formula>NOT(ISERROR(SEARCH("BAJA",AT25)))</formula>
    </cfRule>
    <cfRule type="containsText" dxfId="5897" priority="103" operator="containsText" text="MEDIA">
      <formula>NOT(ISERROR(SEARCH("MEDIA",AT25)))</formula>
    </cfRule>
    <cfRule type="containsText" dxfId="5896" priority="104" operator="containsText" text="ALTA">
      <formula>NOT(ISERROR(SEARCH("ALTA",AT25)))</formula>
    </cfRule>
  </conditionalFormatting>
  <conditionalFormatting sqref="AT30">
    <cfRule type="containsText" dxfId="5895" priority="99" operator="containsText" text="BAJA">
      <formula>NOT(ISERROR(SEARCH("BAJA",AT30)))</formula>
    </cfRule>
    <cfRule type="containsText" dxfId="5894" priority="100" operator="containsText" text="MEDIA">
      <formula>NOT(ISERROR(SEARCH("MEDIA",AT30)))</formula>
    </cfRule>
    <cfRule type="containsText" dxfId="5893" priority="101" operator="containsText" text="ALTA">
      <formula>NOT(ISERROR(SEARCH("ALTA",AT30)))</formula>
    </cfRule>
  </conditionalFormatting>
  <conditionalFormatting sqref="AT35">
    <cfRule type="containsText" dxfId="5892" priority="96" operator="containsText" text="BAJA">
      <formula>NOT(ISERROR(SEARCH("BAJA",AT35)))</formula>
    </cfRule>
    <cfRule type="containsText" dxfId="5891" priority="97" operator="containsText" text="MEDIA">
      <formula>NOT(ISERROR(SEARCH("MEDIA",AT35)))</formula>
    </cfRule>
    <cfRule type="containsText" dxfId="5890" priority="98" operator="containsText" text="ALTA">
      <formula>NOT(ISERROR(SEARCH("ALTA",AT35)))</formula>
    </cfRule>
  </conditionalFormatting>
  <conditionalFormatting sqref="AT40">
    <cfRule type="containsText" dxfId="5889" priority="93" operator="containsText" text="BAJA">
      <formula>NOT(ISERROR(SEARCH("BAJA",AT40)))</formula>
    </cfRule>
    <cfRule type="containsText" dxfId="5888" priority="94" operator="containsText" text="MEDIA">
      <formula>NOT(ISERROR(SEARCH("MEDIA",AT40)))</formula>
    </cfRule>
    <cfRule type="containsText" dxfId="5887" priority="95" operator="containsText" text="ALTA">
      <formula>NOT(ISERROR(SEARCH("ALTA",AT40)))</formula>
    </cfRule>
  </conditionalFormatting>
  <conditionalFormatting sqref="AN10">
    <cfRule type="containsText" dxfId="5886" priority="90" operator="containsText" text="BAJA">
      <formula>NOT(ISERROR(SEARCH("BAJA",AN10)))</formula>
    </cfRule>
    <cfRule type="containsText" dxfId="5885" priority="91" operator="containsText" text="MEDIA">
      <formula>NOT(ISERROR(SEARCH("MEDIA",AN10)))</formula>
    </cfRule>
    <cfRule type="containsText" dxfId="5884" priority="92" operator="containsText" text="ALTA">
      <formula>NOT(ISERROR(SEARCH("ALTA",AN10)))</formula>
    </cfRule>
  </conditionalFormatting>
  <conditionalFormatting sqref="AO10">
    <cfRule type="containsText" dxfId="5883" priority="87" operator="containsText" text="BAJA">
      <formula>NOT(ISERROR(SEARCH("BAJA",AO10)))</formula>
    </cfRule>
    <cfRule type="containsText" dxfId="5882" priority="88" operator="containsText" text="MEDIA">
      <formula>NOT(ISERROR(SEARCH("MEDIA",AO10)))</formula>
    </cfRule>
    <cfRule type="containsText" dxfId="5881" priority="89" operator="containsText" text="ALTA">
      <formula>NOT(ISERROR(SEARCH("ALTA",AO10)))</formula>
    </cfRule>
  </conditionalFormatting>
  <conditionalFormatting sqref="AN15">
    <cfRule type="containsText" dxfId="5880" priority="84" operator="containsText" text="BAJA">
      <formula>NOT(ISERROR(SEARCH("BAJA",AN15)))</formula>
    </cfRule>
    <cfRule type="containsText" dxfId="5879" priority="85" operator="containsText" text="MEDIA">
      <formula>NOT(ISERROR(SEARCH("MEDIA",AN15)))</formula>
    </cfRule>
    <cfRule type="containsText" dxfId="5878" priority="86" operator="containsText" text="ALTA">
      <formula>NOT(ISERROR(SEARCH("ALTA",AN15)))</formula>
    </cfRule>
  </conditionalFormatting>
  <conditionalFormatting sqref="AO15">
    <cfRule type="containsText" dxfId="5877" priority="81" operator="containsText" text="BAJA">
      <formula>NOT(ISERROR(SEARCH("BAJA",AO15)))</formula>
    </cfRule>
    <cfRule type="containsText" dxfId="5876" priority="82" operator="containsText" text="MEDIA">
      <formula>NOT(ISERROR(SEARCH("MEDIA",AO15)))</formula>
    </cfRule>
    <cfRule type="containsText" dxfId="5875" priority="83" operator="containsText" text="ALTA">
      <formula>NOT(ISERROR(SEARCH("ALTA",AO15)))</formula>
    </cfRule>
  </conditionalFormatting>
  <conditionalFormatting sqref="AN20">
    <cfRule type="containsText" dxfId="5874" priority="78" operator="containsText" text="BAJA">
      <formula>NOT(ISERROR(SEARCH("BAJA",AN20)))</formula>
    </cfRule>
    <cfRule type="containsText" dxfId="5873" priority="79" operator="containsText" text="MEDIA">
      <formula>NOT(ISERROR(SEARCH("MEDIA",AN20)))</formula>
    </cfRule>
    <cfRule type="containsText" dxfId="5872" priority="80" operator="containsText" text="ALTA">
      <formula>NOT(ISERROR(SEARCH("ALTA",AN20)))</formula>
    </cfRule>
  </conditionalFormatting>
  <conditionalFormatting sqref="AO20">
    <cfRule type="containsText" dxfId="5871" priority="75" operator="containsText" text="BAJA">
      <formula>NOT(ISERROR(SEARCH("BAJA",AO20)))</formula>
    </cfRule>
    <cfRule type="containsText" dxfId="5870" priority="76" operator="containsText" text="MEDIA">
      <formula>NOT(ISERROR(SEARCH("MEDIA",AO20)))</formula>
    </cfRule>
    <cfRule type="containsText" dxfId="5869" priority="77" operator="containsText" text="ALTA">
      <formula>NOT(ISERROR(SEARCH("ALTA",AO20)))</formula>
    </cfRule>
  </conditionalFormatting>
  <conditionalFormatting sqref="AN25">
    <cfRule type="containsText" dxfId="5868" priority="72" operator="containsText" text="BAJA">
      <formula>NOT(ISERROR(SEARCH("BAJA",AN25)))</formula>
    </cfRule>
    <cfRule type="containsText" dxfId="5867" priority="73" operator="containsText" text="MEDIA">
      <formula>NOT(ISERROR(SEARCH("MEDIA",AN25)))</formula>
    </cfRule>
    <cfRule type="containsText" dxfId="5866" priority="74" operator="containsText" text="ALTA">
      <formula>NOT(ISERROR(SEARCH("ALTA",AN25)))</formula>
    </cfRule>
  </conditionalFormatting>
  <conditionalFormatting sqref="AO25">
    <cfRule type="containsText" dxfId="5865" priority="69" operator="containsText" text="BAJA">
      <formula>NOT(ISERROR(SEARCH("BAJA",AO25)))</formula>
    </cfRule>
    <cfRule type="containsText" dxfId="5864" priority="70" operator="containsText" text="MEDIA">
      <formula>NOT(ISERROR(SEARCH("MEDIA",AO25)))</formula>
    </cfRule>
    <cfRule type="containsText" dxfId="5863" priority="71" operator="containsText" text="ALTA">
      <formula>NOT(ISERROR(SEARCH("ALTA",AO25)))</formula>
    </cfRule>
  </conditionalFormatting>
  <conditionalFormatting sqref="AN30">
    <cfRule type="containsText" dxfId="5862" priority="66" operator="containsText" text="BAJA">
      <formula>NOT(ISERROR(SEARCH("BAJA",AN30)))</formula>
    </cfRule>
    <cfRule type="containsText" dxfId="5861" priority="67" operator="containsText" text="MEDIA">
      <formula>NOT(ISERROR(SEARCH("MEDIA",AN30)))</formula>
    </cfRule>
    <cfRule type="containsText" dxfId="5860" priority="68" operator="containsText" text="ALTA">
      <formula>NOT(ISERROR(SEARCH("ALTA",AN30)))</formula>
    </cfRule>
  </conditionalFormatting>
  <conditionalFormatting sqref="AO30">
    <cfRule type="containsText" dxfId="5859" priority="63" operator="containsText" text="BAJA">
      <formula>NOT(ISERROR(SEARCH("BAJA",AO30)))</formula>
    </cfRule>
    <cfRule type="containsText" dxfId="5858" priority="64" operator="containsText" text="MEDIA">
      <formula>NOT(ISERROR(SEARCH("MEDIA",AO30)))</formula>
    </cfRule>
    <cfRule type="containsText" dxfId="5857" priority="65" operator="containsText" text="ALTA">
      <formula>NOT(ISERROR(SEARCH("ALTA",AO30)))</formula>
    </cfRule>
  </conditionalFormatting>
  <conditionalFormatting sqref="AN35">
    <cfRule type="containsText" dxfId="5856" priority="60" operator="containsText" text="BAJA">
      <formula>NOT(ISERROR(SEARCH("BAJA",AN35)))</formula>
    </cfRule>
    <cfRule type="containsText" dxfId="5855" priority="61" operator="containsText" text="MEDIA">
      <formula>NOT(ISERROR(SEARCH("MEDIA",AN35)))</formula>
    </cfRule>
    <cfRule type="containsText" dxfId="5854" priority="62" operator="containsText" text="ALTA">
      <formula>NOT(ISERROR(SEARCH("ALTA",AN35)))</formula>
    </cfRule>
  </conditionalFormatting>
  <conditionalFormatting sqref="AO35">
    <cfRule type="containsText" dxfId="5853" priority="57" operator="containsText" text="BAJA">
      <formula>NOT(ISERROR(SEARCH("BAJA",AO35)))</formula>
    </cfRule>
    <cfRule type="containsText" dxfId="5852" priority="58" operator="containsText" text="MEDIA">
      <formula>NOT(ISERROR(SEARCH("MEDIA",AO35)))</formula>
    </cfRule>
    <cfRule type="containsText" dxfId="5851" priority="59" operator="containsText" text="ALTA">
      <formula>NOT(ISERROR(SEARCH("ALTA",AO35)))</formula>
    </cfRule>
  </conditionalFormatting>
  <conditionalFormatting sqref="AN40">
    <cfRule type="containsText" dxfId="5850" priority="54" operator="containsText" text="BAJA">
      <formula>NOT(ISERROR(SEARCH("BAJA",AN40)))</formula>
    </cfRule>
    <cfRule type="containsText" dxfId="5849" priority="55" operator="containsText" text="MEDIA">
      <formula>NOT(ISERROR(SEARCH("MEDIA",AN40)))</formula>
    </cfRule>
    <cfRule type="containsText" dxfId="5848" priority="56" operator="containsText" text="ALTA">
      <formula>NOT(ISERROR(SEARCH("ALTA",AN40)))</formula>
    </cfRule>
  </conditionalFormatting>
  <conditionalFormatting sqref="AO40">
    <cfRule type="containsText" dxfId="5847" priority="51" operator="containsText" text="BAJA">
      <formula>NOT(ISERROR(SEARCH("BAJA",AO40)))</formula>
    </cfRule>
    <cfRule type="containsText" dxfId="5846" priority="52" operator="containsText" text="MEDIA">
      <formula>NOT(ISERROR(SEARCH("MEDIA",AO40)))</formula>
    </cfRule>
    <cfRule type="containsText" dxfId="5845" priority="53" operator="containsText" text="ALTA">
      <formula>NOT(ISERROR(SEARCH("ALTA",AO40)))</formula>
    </cfRule>
  </conditionalFormatting>
  <conditionalFormatting sqref="AP10 AP15 AP20 AP25 AP30 AP35 AP40">
    <cfRule type="containsText" dxfId="5844" priority="48" operator="containsText" text="BAJA">
      <formula>NOT(ISERROR(SEARCH("BAJA",AP10)))</formula>
    </cfRule>
    <cfRule type="containsText" dxfId="5843" priority="49" operator="containsText" text="MEDIA">
      <formula>NOT(ISERROR(SEARCH("MEDIA",AP10)))</formula>
    </cfRule>
    <cfRule type="containsText" dxfId="5842" priority="50" operator="containsText" text="ALTA">
      <formula>NOT(ISERROR(SEARCH("ALTA",AP10)))</formula>
    </cfRule>
  </conditionalFormatting>
  <conditionalFormatting sqref="AR10">
    <cfRule type="containsText" dxfId="5841" priority="45" operator="containsText" text="BAJA">
      <formula>NOT(ISERROR(SEARCH("BAJA",AR10)))</formula>
    </cfRule>
    <cfRule type="containsText" dxfId="5840" priority="46" operator="containsText" text="MEDIA">
      <formula>NOT(ISERROR(SEARCH("MEDIA",AR10)))</formula>
    </cfRule>
    <cfRule type="containsText" dxfId="5839" priority="47" operator="containsText" text="ALTA">
      <formula>NOT(ISERROR(SEARCH("ALTA",AR10)))</formula>
    </cfRule>
  </conditionalFormatting>
  <conditionalFormatting sqref="AS10">
    <cfRule type="containsText" dxfId="5838" priority="42" operator="containsText" text="BAJA">
      <formula>NOT(ISERROR(SEARCH("BAJA",AS10)))</formula>
    </cfRule>
    <cfRule type="containsText" dxfId="5837" priority="43" operator="containsText" text="MEDIA">
      <formula>NOT(ISERROR(SEARCH("MEDIA",AS10)))</formula>
    </cfRule>
    <cfRule type="containsText" dxfId="5836" priority="44" operator="containsText" text="ALTA">
      <formula>NOT(ISERROR(SEARCH("ALTA",AS10)))</formula>
    </cfRule>
  </conditionalFormatting>
  <conditionalFormatting sqref="AR15">
    <cfRule type="containsText" dxfId="5835" priority="39" operator="containsText" text="BAJA">
      <formula>NOT(ISERROR(SEARCH("BAJA",AR15)))</formula>
    </cfRule>
    <cfRule type="containsText" dxfId="5834" priority="40" operator="containsText" text="MEDIA">
      <formula>NOT(ISERROR(SEARCH("MEDIA",AR15)))</formula>
    </cfRule>
    <cfRule type="containsText" dxfId="5833" priority="41" operator="containsText" text="ALTA">
      <formula>NOT(ISERROR(SEARCH("ALTA",AR15)))</formula>
    </cfRule>
  </conditionalFormatting>
  <conditionalFormatting sqref="AS15">
    <cfRule type="containsText" dxfId="5832" priority="36" operator="containsText" text="BAJA">
      <formula>NOT(ISERROR(SEARCH("BAJA",AS15)))</formula>
    </cfRule>
    <cfRule type="containsText" dxfId="5831" priority="37" operator="containsText" text="MEDIA">
      <formula>NOT(ISERROR(SEARCH("MEDIA",AS15)))</formula>
    </cfRule>
    <cfRule type="containsText" dxfId="5830" priority="38" operator="containsText" text="ALTA">
      <formula>NOT(ISERROR(SEARCH("ALTA",AS15)))</formula>
    </cfRule>
  </conditionalFormatting>
  <conditionalFormatting sqref="AR20">
    <cfRule type="containsText" dxfId="5829" priority="33" operator="containsText" text="BAJA">
      <formula>NOT(ISERROR(SEARCH("BAJA",AR20)))</formula>
    </cfRule>
    <cfRule type="containsText" dxfId="5828" priority="34" operator="containsText" text="MEDIA">
      <formula>NOT(ISERROR(SEARCH("MEDIA",AR20)))</formula>
    </cfRule>
    <cfRule type="containsText" dxfId="5827" priority="35" operator="containsText" text="ALTA">
      <formula>NOT(ISERROR(SEARCH("ALTA",AR20)))</formula>
    </cfRule>
  </conditionalFormatting>
  <conditionalFormatting sqref="AS20">
    <cfRule type="containsText" dxfId="5826" priority="30" operator="containsText" text="BAJA">
      <formula>NOT(ISERROR(SEARCH("BAJA",AS20)))</formula>
    </cfRule>
    <cfRule type="containsText" dxfId="5825" priority="31" operator="containsText" text="MEDIA">
      <formula>NOT(ISERROR(SEARCH("MEDIA",AS20)))</formula>
    </cfRule>
    <cfRule type="containsText" dxfId="5824" priority="32" operator="containsText" text="ALTA">
      <formula>NOT(ISERROR(SEARCH("ALTA",AS20)))</formula>
    </cfRule>
  </conditionalFormatting>
  <conditionalFormatting sqref="AR25">
    <cfRule type="containsText" dxfId="5823" priority="27" operator="containsText" text="BAJA">
      <formula>NOT(ISERROR(SEARCH("BAJA",AR25)))</formula>
    </cfRule>
    <cfRule type="containsText" dxfId="5822" priority="28" operator="containsText" text="MEDIA">
      <formula>NOT(ISERROR(SEARCH("MEDIA",AR25)))</formula>
    </cfRule>
    <cfRule type="containsText" dxfId="5821" priority="29" operator="containsText" text="ALTA">
      <formula>NOT(ISERROR(SEARCH("ALTA",AR25)))</formula>
    </cfRule>
  </conditionalFormatting>
  <conditionalFormatting sqref="AS25">
    <cfRule type="containsText" dxfId="5820" priority="24" operator="containsText" text="BAJA">
      <formula>NOT(ISERROR(SEARCH("BAJA",AS25)))</formula>
    </cfRule>
    <cfRule type="containsText" dxfId="5819" priority="25" operator="containsText" text="MEDIA">
      <formula>NOT(ISERROR(SEARCH("MEDIA",AS25)))</formula>
    </cfRule>
    <cfRule type="containsText" dxfId="5818" priority="26" operator="containsText" text="ALTA">
      <formula>NOT(ISERROR(SEARCH("ALTA",AS25)))</formula>
    </cfRule>
  </conditionalFormatting>
  <conditionalFormatting sqref="AR30">
    <cfRule type="containsText" dxfId="5817" priority="21" operator="containsText" text="BAJA">
      <formula>NOT(ISERROR(SEARCH("BAJA",AR30)))</formula>
    </cfRule>
    <cfRule type="containsText" dxfId="5816" priority="22" operator="containsText" text="MEDIA">
      <formula>NOT(ISERROR(SEARCH("MEDIA",AR30)))</formula>
    </cfRule>
    <cfRule type="containsText" dxfId="5815" priority="23" operator="containsText" text="ALTA">
      <formula>NOT(ISERROR(SEARCH("ALTA",AR30)))</formula>
    </cfRule>
  </conditionalFormatting>
  <conditionalFormatting sqref="AS30">
    <cfRule type="containsText" dxfId="5814" priority="18" operator="containsText" text="BAJA">
      <formula>NOT(ISERROR(SEARCH("BAJA",AS30)))</formula>
    </cfRule>
    <cfRule type="containsText" dxfId="5813" priority="19" operator="containsText" text="MEDIA">
      <formula>NOT(ISERROR(SEARCH("MEDIA",AS30)))</formula>
    </cfRule>
    <cfRule type="containsText" dxfId="5812" priority="20" operator="containsText" text="ALTA">
      <formula>NOT(ISERROR(SEARCH("ALTA",AS30)))</formula>
    </cfRule>
  </conditionalFormatting>
  <conditionalFormatting sqref="AR35">
    <cfRule type="containsText" dxfId="5811" priority="15" operator="containsText" text="BAJA">
      <formula>NOT(ISERROR(SEARCH("BAJA",AR35)))</formula>
    </cfRule>
    <cfRule type="containsText" dxfId="5810" priority="16" operator="containsText" text="MEDIA">
      <formula>NOT(ISERROR(SEARCH("MEDIA",AR35)))</formula>
    </cfRule>
    <cfRule type="containsText" dxfId="5809" priority="17" operator="containsText" text="ALTA">
      <formula>NOT(ISERROR(SEARCH("ALTA",AR35)))</formula>
    </cfRule>
  </conditionalFormatting>
  <conditionalFormatting sqref="AS35">
    <cfRule type="containsText" dxfId="5808" priority="12" operator="containsText" text="BAJA">
      <formula>NOT(ISERROR(SEARCH("BAJA",AS35)))</formula>
    </cfRule>
    <cfRule type="containsText" dxfId="5807" priority="13" operator="containsText" text="MEDIA">
      <formula>NOT(ISERROR(SEARCH("MEDIA",AS35)))</formula>
    </cfRule>
    <cfRule type="containsText" dxfId="5806" priority="14" operator="containsText" text="ALTA">
      <formula>NOT(ISERROR(SEARCH("ALTA",AS35)))</formula>
    </cfRule>
  </conditionalFormatting>
  <conditionalFormatting sqref="AR40">
    <cfRule type="containsText" dxfId="5805" priority="9" operator="containsText" text="BAJA">
      <formula>NOT(ISERROR(SEARCH("BAJA",AR40)))</formula>
    </cfRule>
    <cfRule type="containsText" dxfId="5804" priority="10" operator="containsText" text="MEDIA">
      <formula>NOT(ISERROR(SEARCH("MEDIA",AR40)))</formula>
    </cfRule>
    <cfRule type="containsText" dxfId="5803" priority="11" operator="containsText" text="ALTA">
      <formula>NOT(ISERROR(SEARCH("ALTA",AR40)))</formula>
    </cfRule>
  </conditionalFormatting>
  <conditionalFormatting sqref="AS40">
    <cfRule type="containsText" dxfId="5802" priority="6" operator="containsText" text="BAJA">
      <formula>NOT(ISERROR(SEARCH("BAJA",AS40)))</formula>
    </cfRule>
    <cfRule type="containsText" dxfId="5801" priority="7" operator="containsText" text="MEDIA">
      <formula>NOT(ISERROR(SEARCH("MEDIA",AS40)))</formula>
    </cfRule>
    <cfRule type="containsText" dxfId="5800" priority="8" operator="containsText" text="ALTA">
      <formula>NOT(ISERROR(SEARCH("ALTA",AS40)))</formula>
    </cfRule>
  </conditionalFormatting>
  <dataValidations count="10">
    <dataValidation type="list" allowBlank="1" showInputMessage="1" showErrorMessage="1" sqref="AP3:AP44" xr:uid="{0243A680-FE3B-46C7-A527-1A06DEAE1D67}">
      <formula1>"Todas están gestionadas,Faltan causas por gestionar"</formula1>
    </dataValidation>
    <dataValidation type="list" allowBlank="1" showInputMessage="1" showErrorMessage="1" sqref="W3:W44" xr:uid="{85692B50-0334-4009-B03E-1B701AF99353}">
      <formula1>"Completo,Incompleto,No lo está"</formula1>
    </dataValidation>
    <dataValidation type="list" allowBlank="1" showInputMessage="1" showErrorMessage="1" sqref="AI3:AI44" xr:uid="{0DA03957-850E-4ECF-973B-B5C0D7D54486}">
      <formula1>"Completa,Incompleta,No existe"</formula1>
    </dataValidation>
    <dataValidation type="list" allowBlank="1" showInputMessage="1" showErrorMessage="1" sqref="R3:R44" xr:uid="{74AA4866-5D50-4650-B557-855B50ABB402}">
      <formula1>"Confiable,No confiable"</formula1>
    </dataValidation>
    <dataValidation type="list" allowBlank="1" showInputMessage="1" showErrorMessage="1" sqref="P3:P44" xr:uid="{F6E63A5D-C0D9-429D-8422-7BF742785DA2}">
      <formula1>"Prevenir,Detectar,No es un control"</formula1>
    </dataValidation>
    <dataValidation type="list" allowBlank="1" showInputMessage="1" showErrorMessage="1" sqref="AF3:AF44" xr:uid="{828F8B61-B632-45DC-9045-02C7A69C7763}">
      <formula1>"Oportuna,Inoportuna"</formula1>
    </dataValidation>
    <dataValidation type="list" allowBlank="1" showInputMessage="1" showErrorMessage="1" sqref="AC3:AC44" xr:uid="{22439980-C279-4FE4-A4DA-037CBF640D53}">
      <formula1>"Adecuado,Inadecuado"</formula1>
    </dataValidation>
    <dataValidation type="list" allowBlank="1" showInputMessage="1" showErrorMessage="1" sqref="Z3:Z44" xr:uid="{B98D5F1C-E936-4CCA-8A30-3C986AAF09EA}">
      <formula1>"Asignado,No Asignado"</formula1>
    </dataValidation>
    <dataValidation type="list" allowBlank="1" showInputMessage="1" showErrorMessage="1" sqref="AE3:AE44" xr:uid="{0D066BEB-1284-49C8-A97C-57AA61642996}">
      <formula1>"Manual,Automático"</formula1>
    </dataValidation>
    <dataValidation type="list" allowBlank="1" showInputMessage="1" showErrorMessage="1" sqref="T3:T44 A3:A44" xr:uid="{97544AB2-39FC-4616-A9CB-B111B6237EBF}">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4" operator="equal" id="{F1EDA8B3-7E09-4009-AEB5-865B1493EB9E}">
            <xm:f>'[Matriz de Riesgos Control, Insp y Fisca 2020NM.xlsx]Tablas'!#REF!</xm:f>
            <x14:dxf>
              <font>
                <b/>
                <i val="0"/>
                <color rgb="FFFFC000"/>
              </font>
            </x14:dxf>
          </x14:cfRule>
          <x14:cfRule type="cellIs" priority="5" operator="equal" id="{00547EE5-4F80-489D-B60C-C8CEA01398C3}">
            <xm:f>'[Matriz de Riesgos Control, Insp y Fisca 2020NM.xlsx]Tablas'!#REF!</xm:f>
            <x14:dxf>
              <font>
                <b/>
                <i val="0"/>
                <color rgb="FFC00000"/>
              </font>
            </x14:dxf>
          </x14:cfRule>
          <xm:sqref>BB3:BB44</xm:sqref>
        </x14:conditionalFormatting>
        <x14:conditionalFormatting xmlns:xm="http://schemas.microsoft.com/office/excel/2006/main">
          <x14:cfRule type="cellIs" priority="1" operator="equal" id="{9AB41629-B66E-4A97-A2CC-6E160D55E64E}">
            <xm:f>'[Matriz de Riesgos Control, Insp y Fisca 2020NM.xlsx]Tablas'!#REF!</xm:f>
            <x14:dxf>
              <font>
                <b/>
                <i val="0"/>
              </font>
              <fill>
                <patternFill>
                  <bgColor rgb="FF92D050"/>
                </patternFill>
              </fill>
            </x14:dxf>
          </x14:cfRule>
          <x14:cfRule type="cellIs" priority="2" operator="equal" id="{D10DF9C4-0D7E-4FC4-9B6A-0B2A07E24EC1}">
            <xm:f>'[Matriz de Riesgos Control, Insp y Fisca 2020NM.xlsx]Tablas'!#REF!</xm:f>
            <x14:dxf>
              <font>
                <b/>
                <i val="0"/>
              </font>
              <fill>
                <patternFill>
                  <bgColor rgb="FFFFFF00"/>
                </patternFill>
              </fill>
            </x14:dxf>
          </x14:cfRule>
          <x14:cfRule type="cellIs" priority="3" operator="equal" id="{20BA6B30-615D-46CD-AECD-C15AEE8E92F4}">
            <xm:f>'[Matriz de Riesgos Control, Insp y Fisca 2020NM.xlsx]Tablas'!#REF!</xm:f>
            <x14:dxf>
              <font>
                <b/>
                <i val="0"/>
                <color theme="0"/>
              </font>
              <fill>
                <patternFill>
                  <bgColor rgb="FFFF0000"/>
                </patternFill>
              </fill>
            </x14:dxf>
          </x14:cfRule>
          <xm:sqref>BA3:BA44</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EA8C7A21-F0C3-43C0-B34A-6C0221D78AB9}">
          <x14:formula1>
            <xm:f>'Y:\5 Gestión de Riesgos ACTUALIZADOS DICIEMBRE 2019\[Matriz de Riesgos Control, Insp y Fisca 2020NM.xlsx]Tablas'!#REF!</xm:f>
          </x14:formula1>
          <xm:sqref>B3:B44</xm:sqref>
        </x14:dataValidation>
        <x14:dataValidation type="list" allowBlank="1" showInputMessage="1" showErrorMessage="1" xr:uid="{B62C5923-4913-4C6C-8445-7E365AC4D269}">
          <x14:formula1>
            <xm:f>'Y:\5 Gestión de Riesgos ACTUALIZADOS DICIEMBRE 2019\[Matriz de Riesgos Control, Insp y Fisca 2020NM.xlsx]Tablas'!#REF!</xm:f>
          </x14:formula1>
          <xm:sqref>C3:C44</xm:sqref>
        </x14:dataValidation>
        <x14:dataValidation type="list" allowBlank="1" showInputMessage="1" showErrorMessage="1" xr:uid="{267F2A11-ADB3-47EA-9BBF-5C9A9697F2F0}">
          <x14:formula1>
            <xm:f>'Y:\5 Gestión de Riesgos ACTUALIZADOS DICIEMBRE 2019\[Matriz de Riesgos Control, Insp y Fisca 2020NM.xlsx]Tablas'!#REF!</xm:f>
          </x14:formula1>
          <xm:sqref>J3:J44</xm:sqref>
        </x14:dataValidation>
        <x14:dataValidation type="list" allowBlank="1" showInputMessage="1" showErrorMessage="1" xr:uid="{51409EAC-489B-4978-925E-91AABB4F43C6}">
          <x14:formula1>
            <xm:f>'Y:\5 Gestión de Riesgos ACTUALIZADOS DICIEMBRE 2019\[Matriz de Riesgos Control, Insp y Fisca 2020NM.xlsx]Tablas'!#REF!</xm:f>
          </x14:formula1>
          <xm:sqref>H3:H44</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EC90-499A-4A48-BF45-2B5987980FD0}">
  <dimension ref="A1:BH52"/>
  <sheetViews>
    <sheetView workbookViewId="0">
      <selection activeCell="N3" sqref="A3:XFD7"/>
    </sheetView>
  </sheetViews>
  <sheetFormatPr baseColWidth="10" defaultRowHeight="15" x14ac:dyDescent="0.25"/>
  <cols>
    <col min="1" max="1" width="11" style="1" customWidth="1"/>
    <col min="2" max="2" width="21.85546875" style="2" customWidth="1"/>
    <col min="3" max="3" width="16.7109375" style="2" bestFit="1"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6.28515625" style="3" customWidth="1"/>
    <col min="15" max="15" width="114.570312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55" style="3" customWidth="1"/>
    <col min="23" max="23" width="12.7109375" style="3" customWidth="1"/>
    <col min="24" max="24" width="4.42578125" style="3" hidden="1" customWidth="1"/>
    <col min="25" max="25" width="36.710937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64.85546875" style="4"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28.9" customHeight="1"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73.150000000000006" customHeight="1" x14ac:dyDescent="0.25">
      <c r="A3" s="183" t="s">
        <v>141</v>
      </c>
      <c r="B3" s="136" t="s">
        <v>47</v>
      </c>
      <c r="C3" s="127" t="s">
        <v>64</v>
      </c>
      <c r="D3" s="211" t="s">
        <v>758</v>
      </c>
      <c r="E3" s="197" t="s">
        <v>759</v>
      </c>
      <c r="F3" s="136" t="s">
        <v>760</v>
      </c>
      <c r="G3" s="212" t="s">
        <v>761</v>
      </c>
      <c r="H3" s="145" t="s">
        <v>21</v>
      </c>
      <c r="I3" s="118">
        <f>IF(H3="","",VLOOKUP(H3,[10]Tablas!$A$2:$B$6,2,FALSE))</f>
        <v>5</v>
      </c>
      <c r="J3" s="136" t="s">
        <v>27</v>
      </c>
      <c r="K3" s="118">
        <f>IF(J3="","",VLOOKUP(J3,[10]Tablas!$E$2:$F$6,2,FALSE))</f>
        <v>2</v>
      </c>
      <c r="L3" s="118" t="str">
        <f>IFERROR(VLOOKUP(M3,[10]Tablas!$F$9:$G$22,2,FALSE),"")</f>
        <v>MEDIA</v>
      </c>
      <c r="M3" s="115">
        <f>IFERROR(+I3*K3,"")</f>
        <v>10</v>
      </c>
      <c r="N3" s="317" t="s">
        <v>762</v>
      </c>
      <c r="O3" s="82" t="s">
        <v>763</v>
      </c>
      <c r="P3" s="55" t="s">
        <v>99</v>
      </c>
      <c r="Q3" s="56">
        <f>IF(P3="Prevenir",15,IF(P3="Detectar",10,IF(P3="No es un control",0,"")))</f>
        <v>15</v>
      </c>
      <c r="R3" s="106" t="s">
        <v>100</v>
      </c>
      <c r="S3" s="56">
        <f>IF(R3="Confiable",15,IF(R3="No confiable",0,""))</f>
        <v>15</v>
      </c>
      <c r="T3" s="109" t="s">
        <v>101</v>
      </c>
      <c r="U3" s="56">
        <f t="shared" ref="U3:U27" si="0">IF(T3="SI",15,IF(T3="NO",0,""))</f>
        <v>15</v>
      </c>
      <c r="V3" s="55" t="s">
        <v>764</v>
      </c>
      <c r="W3" s="60" t="s">
        <v>104</v>
      </c>
      <c r="X3" s="56">
        <f>IF(W3="Completo",15,IF(W3="Incompleto",5,IF(W3="No lo está",0,"")))</f>
        <v>5</v>
      </c>
      <c r="Y3" s="103" t="s">
        <v>765</v>
      </c>
      <c r="Z3" s="103" t="s">
        <v>108</v>
      </c>
      <c r="AA3" s="56">
        <f>IF(Z3="Asignado",15,IF(Z3="No asignado",0,""))</f>
        <v>15</v>
      </c>
      <c r="AB3" s="103" t="s">
        <v>766</v>
      </c>
      <c r="AC3" s="103" t="s">
        <v>110</v>
      </c>
      <c r="AD3" s="56">
        <f t="shared" ref="AD3:AD27" si="1">IF(AC3="Adecuado",15,IF(AC3="Inadecuado",0,""))</f>
        <v>15</v>
      </c>
      <c r="AE3" s="103" t="s">
        <v>137</v>
      </c>
      <c r="AF3" s="103" t="s">
        <v>111</v>
      </c>
      <c r="AG3" s="56">
        <f>IF(AF3="Oportuna",15,IF(AF3="Inoportuna",0,""))</f>
        <v>15</v>
      </c>
      <c r="AH3" s="103" t="s">
        <v>686</v>
      </c>
      <c r="AI3" s="103" t="s">
        <v>114</v>
      </c>
      <c r="AJ3" s="56">
        <f>IF(AI3="Completa",10,IF(AI3="Incompleta",5,IF(AI3="No existe",0,"")))</f>
        <v>10</v>
      </c>
      <c r="AK3" s="63" t="s">
        <v>767</v>
      </c>
      <c r="AL3" s="64">
        <f t="shared" ref="AL3:AL27" si="2">IFERROR(IF(P3="Prevenir",((Q3+S3+U3+X3+AA3+AD3+AG3+AJ3)/115)*100,""),"")</f>
        <v>91.304347826086953</v>
      </c>
      <c r="AM3" s="96" t="str">
        <f t="shared" ref="AM3:AM27" si="3">IFERROR(IF(P3="Detectar",((Q3+S3+U3+X3+AA3+AD3+AG3+AJ3)/115)*100,""),"")</f>
        <v/>
      </c>
      <c r="AN3" s="130">
        <f>ROUND(MIN(AL3:AL7),0)</f>
        <v>91</v>
      </c>
      <c r="AO3" s="126">
        <f>ROUND(MIN(AM3:AM7),0)</f>
        <v>96</v>
      </c>
      <c r="AP3" s="160" t="s">
        <v>117</v>
      </c>
      <c r="AQ3" s="163" t="s">
        <v>118</v>
      </c>
      <c r="AR3" s="130">
        <f>IF(AP3="Faltan causas por gestionar",50,AN3)</f>
        <v>91</v>
      </c>
      <c r="AS3" s="126">
        <f>IF(AP3="Faltan causas por gestionar",50,AO3)</f>
        <v>96</v>
      </c>
      <c r="AT3" s="148">
        <f>IF(AR3&gt;=96,2,IF(AR3&gt;=86,1,0))</f>
        <v>1</v>
      </c>
      <c r="AU3" s="118">
        <f>IF(AS3&gt;=96,2,IF(AS3&gt;=86,1,0))</f>
        <v>2</v>
      </c>
      <c r="AV3" s="118" t="str">
        <f>IF(AW3="","",VLOOKUP(AW3,[10]Tablas!$B$2:$C$6,2,FALSE))</f>
        <v>Probable</v>
      </c>
      <c r="AW3" s="118">
        <f>IFERROR(+I3-AT3,"")</f>
        <v>4</v>
      </c>
      <c r="AX3" s="118" t="str">
        <f>IF(AY3="","",VLOOKUP(AY3,[10]Tablas!$F$2:$G$6,2,FALSE))</f>
        <v>Insignificante</v>
      </c>
      <c r="AY3" s="118">
        <f>IFERROR(IF(K3-AU3&lt;=0,1,K3-AU3),"")</f>
        <v>1</v>
      </c>
      <c r="AZ3" s="118">
        <f>IFERROR(+AY3*AW3,"")</f>
        <v>4</v>
      </c>
      <c r="BA3" s="115" t="str">
        <f>IFERROR(VLOOKUP(AZ3,[10]Tablas!$F$9:$G$22,2,FALSE),"")</f>
        <v>MEDIA</v>
      </c>
      <c r="BB3" s="189" t="str">
        <f>IFERROR(VLOOKUP(BA3,[10]Tablas!$C$25:$D$27,2,FALSE),"")</f>
        <v>Requiere tratamiento</v>
      </c>
      <c r="BC3" s="66">
        <v>1</v>
      </c>
      <c r="BD3" s="288" t="s">
        <v>768</v>
      </c>
      <c r="BE3" s="289" t="s">
        <v>769</v>
      </c>
      <c r="BF3" s="290">
        <v>43770</v>
      </c>
      <c r="BG3" s="290">
        <v>43860</v>
      </c>
      <c r="BH3" s="291" t="s">
        <v>233</v>
      </c>
    </row>
    <row r="4" spans="1:60" ht="105" customHeight="1" x14ac:dyDescent="0.25">
      <c r="A4" s="184"/>
      <c r="B4" s="137"/>
      <c r="C4" s="128"/>
      <c r="D4" s="292"/>
      <c r="E4" s="202"/>
      <c r="F4" s="137"/>
      <c r="G4" s="294"/>
      <c r="H4" s="146"/>
      <c r="I4" s="119"/>
      <c r="J4" s="137"/>
      <c r="K4" s="119"/>
      <c r="L4" s="119"/>
      <c r="M4" s="116"/>
      <c r="N4" s="295" t="s">
        <v>770</v>
      </c>
      <c r="O4" s="247" t="s">
        <v>771</v>
      </c>
      <c r="P4" s="5" t="s">
        <v>99</v>
      </c>
      <c r="Q4" s="89">
        <f t="shared" ref="Q4:Q27" si="4">IF(P4="Prevenir",15,IF(P4="Detectar",10,IF(P4="No es un control",0,"")))</f>
        <v>15</v>
      </c>
      <c r="R4" s="104" t="s">
        <v>100</v>
      </c>
      <c r="S4" s="89">
        <f t="shared" ref="S4:S27" si="5">IF(R4="Confiable",15,IF(R4="No confiable",0,""))</f>
        <v>15</v>
      </c>
      <c r="T4" s="98" t="s">
        <v>101</v>
      </c>
      <c r="U4" s="89">
        <f t="shared" si="0"/>
        <v>15</v>
      </c>
      <c r="V4" s="5" t="s">
        <v>772</v>
      </c>
      <c r="W4" s="98" t="s">
        <v>155</v>
      </c>
      <c r="X4" s="89">
        <f>IF(W4="Completo",15,IF(W4="Incompleto",5,IF(W4="No lo está",0,"")))</f>
        <v>15</v>
      </c>
      <c r="Y4" s="104" t="s">
        <v>773</v>
      </c>
      <c r="Z4" s="104" t="s">
        <v>108</v>
      </c>
      <c r="AA4" s="89">
        <f t="shared" ref="AA4:AA27" si="6">IF(Z4="Asignado",15,IF(Z4="No asignado",0,""))</f>
        <v>15</v>
      </c>
      <c r="AB4" s="104" t="s">
        <v>766</v>
      </c>
      <c r="AC4" s="104" t="s">
        <v>110</v>
      </c>
      <c r="AD4" s="89">
        <f t="shared" si="1"/>
        <v>15</v>
      </c>
      <c r="AE4" s="104" t="s">
        <v>137</v>
      </c>
      <c r="AF4" s="104" t="s">
        <v>111</v>
      </c>
      <c r="AG4" s="89">
        <f t="shared" ref="AG4:AG27" si="7">IF(AF4="Oportuna",15,IF(AF4="Inoportuna",0,""))</f>
        <v>15</v>
      </c>
      <c r="AH4" s="104" t="s">
        <v>389</v>
      </c>
      <c r="AI4" s="104" t="s">
        <v>114</v>
      </c>
      <c r="AJ4" s="89">
        <f t="shared" ref="AJ4:AJ27" si="8">IF(AI4="Completa",10,IF(AI4="Incompleta",5,IF(AI4="No existe",0,"")))</f>
        <v>10</v>
      </c>
      <c r="AK4" s="28" t="s">
        <v>774</v>
      </c>
      <c r="AL4" s="16">
        <f t="shared" si="2"/>
        <v>100</v>
      </c>
      <c r="AM4" s="39" t="str">
        <f t="shared" si="3"/>
        <v/>
      </c>
      <c r="AN4" s="119"/>
      <c r="AO4" s="116"/>
      <c r="AP4" s="161"/>
      <c r="AQ4" s="164"/>
      <c r="AR4" s="119"/>
      <c r="AS4" s="116"/>
      <c r="AT4" s="149"/>
      <c r="AU4" s="119"/>
      <c r="AV4" s="119"/>
      <c r="AW4" s="119"/>
      <c r="AX4" s="119"/>
      <c r="AY4" s="119"/>
      <c r="AZ4" s="119"/>
      <c r="BA4" s="116"/>
      <c r="BB4" s="190"/>
      <c r="BC4" s="26">
        <v>2</v>
      </c>
      <c r="BD4" s="296" t="s">
        <v>775</v>
      </c>
      <c r="BE4" s="297" t="s">
        <v>456</v>
      </c>
      <c r="BF4" s="318">
        <v>43831</v>
      </c>
      <c r="BG4" s="318">
        <v>43920</v>
      </c>
      <c r="BH4" s="299" t="s">
        <v>776</v>
      </c>
    </row>
    <row r="5" spans="1:60" ht="51" x14ac:dyDescent="0.25">
      <c r="A5" s="184"/>
      <c r="B5" s="137"/>
      <c r="C5" s="128"/>
      <c r="D5" s="292"/>
      <c r="E5" s="202"/>
      <c r="F5" s="137"/>
      <c r="G5" s="294"/>
      <c r="H5" s="146"/>
      <c r="I5" s="119"/>
      <c r="J5" s="137"/>
      <c r="K5" s="119"/>
      <c r="L5" s="119"/>
      <c r="M5" s="116"/>
      <c r="N5" s="295" t="s">
        <v>777</v>
      </c>
      <c r="O5" s="5" t="s">
        <v>778</v>
      </c>
      <c r="P5" s="5" t="s">
        <v>99</v>
      </c>
      <c r="Q5" s="89">
        <f t="shared" si="4"/>
        <v>15</v>
      </c>
      <c r="R5" s="104" t="s">
        <v>100</v>
      </c>
      <c r="S5" s="89">
        <f t="shared" si="5"/>
        <v>15</v>
      </c>
      <c r="T5" s="98" t="s">
        <v>101</v>
      </c>
      <c r="U5" s="89">
        <f t="shared" si="0"/>
        <v>15</v>
      </c>
      <c r="V5" s="5" t="s">
        <v>779</v>
      </c>
      <c r="W5" s="33" t="s">
        <v>104</v>
      </c>
      <c r="X5" s="89">
        <f t="shared" ref="X5:X27" si="9">IF(W5="Completo",15,IF(W5="Incompleto",5,IF(W5="No lo está",0,"")))</f>
        <v>5</v>
      </c>
      <c r="Y5" s="104" t="s">
        <v>780</v>
      </c>
      <c r="Z5" s="104" t="s">
        <v>108</v>
      </c>
      <c r="AA5" s="89">
        <f t="shared" si="6"/>
        <v>15</v>
      </c>
      <c r="AB5" s="104" t="s">
        <v>766</v>
      </c>
      <c r="AC5" s="104" t="s">
        <v>110</v>
      </c>
      <c r="AD5" s="89">
        <f t="shared" si="1"/>
        <v>15</v>
      </c>
      <c r="AE5" s="104" t="s">
        <v>137</v>
      </c>
      <c r="AF5" s="104" t="s">
        <v>111</v>
      </c>
      <c r="AG5" s="89">
        <f t="shared" si="7"/>
        <v>15</v>
      </c>
      <c r="AH5" s="104" t="s">
        <v>781</v>
      </c>
      <c r="AI5" s="104" t="s">
        <v>114</v>
      </c>
      <c r="AJ5" s="89">
        <f t="shared" si="8"/>
        <v>10</v>
      </c>
      <c r="AK5" s="28" t="s">
        <v>782</v>
      </c>
      <c r="AL5" s="16">
        <f t="shared" si="2"/>
        <v>91.304347826086953</v>
      </c>
      <c r="AM5" s="39" t="str">
        <f t="shared" si="3"/>
        <v/>
      </c>
      <c r="AN5" s="119"/>
      <c r="AO5" s="116"/>
      <c r="AP5" s="161"/>
      <c r="AQ5" s="164"/>
      <c r="AR5" s="119"/>
      <c r="AS5" s="116"/>
      <c r="AT5" s="149"/>
      <c r="AU5" s="119"/>
      <c r="AV5" s="119"/>
      <c r="AW5" s="119"/>
      <c r="AX5" s="119"/>
      <c r="AY5" s="119"/>
      <c r="AZ5" s="119"/>
      <c r="BA5" s="116"/>
      <c r="BB5" s="190"/>
      <c r="BC5" s="26">
        <v>3</v>
      </c>
      <c r="BD5" s="296"/>
      <c r="BE5" s="297"/>
      <c r="BF5" s="298"/>
      <c r="BG5" s="298"/>
      <c r="BH5" s="299"/>
    </row>
    <row r="6" spans="1:60" ht="115.15" customHeight="1" x14ac:dyDescent="0.25">
      <c r="A6" s="184"/>
      <c r="B6" s="137"/>
      <c r="C6" s="128"/>
      <c r="D6" s="292"/>
      <c r="E6" s="202"/>
      <c r="F6" s="137"/>
      <c r="G6" s="294"/>
      <c r="H6" s="146"/>
      <c r="I6" s="119"/>
      <c r="J6" s="137"/>
      <c r="K6" s="119"/>
      <c r="L6" s="119"/>
      <c r="M6" s="116"/>
      <c r="N6" s="295" t="s">
        <v>783</v>
      </c>
      <c r="O6" s="5" t="s">
        <v>784</v>
      </c>
      <c r="P6" s="5" t="s">
        <v>99</v>
      </c>
      <c r="Q6" s="89">
        <f t="shared" si="4"/>
        <v>15</v>
      </c>
      <c r="R6" s="104" t="s">
        <v>100</v>
      </c>
      <c r="S6" s="89">
        <f t="shared" si="5"/>
        <v>15</v>
      </c>
      <c r="T6" s="98" t="s">
        <v>101</v>
      </c>
      <c r="U6" s="89">
        <f t="shared" si="0"/>
        <v>15</v>
      </c>
      <c r="V6" s="5" t="s">
        <v>785</v>
      </c>
      <c r="W6" s="33" t="s">
        <v>104</v>
      </c>
      <c r="X6" s="89">
        <f t="shared" si="9"/>
        <v>5</v>
      </c>
      <c r="Y6" s="104" t="s">
        <v>786</v>
      </c>
      <c r="Z6" s="104" t="s">
        <v>108</v>
      </c>
      <c r="AA6" s="89">
        <f t="shared" si="6"/>
        <v>15</v>
      </c>
      <c r="AB6" s="104" t="s">
        <v>787</v>
      </c>
      <c r="AC6" s="104" t="s">
        <v>110</v>
      </c>
      <c r="AD6" s="89">
        <f t="shared" si="1"/>
        <v>15</v>
      </c>
      <c r="AE6" s="104" t="s">
        <v>137</v>
      </c>
      <c r="AF6" s="104" t="s">
        <v>111</v>
      </c>
      <c r="AG6" s="89">
        <f t="shared" si="7"/>
        <v>15</v>
      </c>
      <c r="AH6" s="104" t="s">
        <v>458</v>
      </c>
      <c r="AI6" s="104" t="s">
        <v>114</v>
      </c>
      <c r="AJ6" s="89">
        <f t="shared" si="8"/>
        <v>10</v>
      </c>
      <c r="AK6" s="28" t="s">
        <v>788</v>
      </c>
      <c r="AL6" s="16">
        <f t="shared" si="2"/>
        <v>91.304347826086953</v>
      </c>
      <c r="AM6" s="39" t="str">
        <f t="shared" si="3"/>
        <v/>
      </c>
      <c r="AN6" s="119"/>
      <c r="AO6" s="116"/>
      <c r="AP6" s="161"/>
      <c r="AQ6" s="164"/>
      <c r="AR6" s="119"/>
      <c r="AS6" s="116"/>
      <c r="AT6" s="149"/>
      <c r="AU6" s="119"/>
      <c r="AV6" s="119"/>
      <c r="AW6" s="119"/>
      <c r="AX6" s="119"/>
      <c r="AY6" s="119"/>
      <c r="AZ6" s="119"/>
      <c r="BA6" s="116"/>
      <c r="BB6" s="190"/>
      <c r="BC6" s="26">
        <v>4</v>
      </c>
      <c r="BD6" s="296"/>
      <c r="BE6" s="297"/>
      <c r="BF6" s="298"/>
      <c r="BG6" s="298"/>
      <c r="BH6" s="299"/>
    </row>
    <row r="7" spans="1:60" ht="86.45" customHeight="1" thickBot="1" x14ac:dyDescent="0.3">
      <c r="A7" s="185"/>
      <c r="B7" s="138"/>
      <c r="C7" s="129"/>
      <c r="D7" s="215"/>
      <c r="E7" s="207"/>
      <c r="F7" s="138"/>
      <c r="G7" s="216"/>
      <c r="H7" s="147"/>
      <c r="I7" s="120"/>
      <c r="J7" s="138"/>
      <c r="K7" s="120"/>
      <c r="L7" s="120"/>
      <c r="M7" s="117"/>
      <c r="N7" s="319" t="s">
        <v>789</v>
      </c>
      <c r="O7" s="9" t="s">
        <v>790</v>
      </c>
      <c r="P7" s="9" t="s">
        <v>133</v>
      </c>
      <c r="Q7" s="90">
        <f t="shared" si="4"/>
        <v>10</v>
      </c>
      <c r="R7" s="105" t="s">
        <v>100</v>
      </c>
      <c r="S7" s="90">
        <f t="shared" si="5"/>
        <v>15</v>
      </c>
      <c r="T7" s="99" t="s">
        <v>101</v>
      </c>
      <c r="U7" s="90">
        <f t="shared" si="0"/>
        <v>15</v>
      </c>
      <c r="V7" s="9" t="s">
        <v>791</v>
      </c>
      <c r="W7" s="99" t="s">
        <v>155</v>
      </c>
      <c r="X7" s="90">
        <f t="shared" si="9"/>
        <v>15</v>
      </c>
      <c r="Y7" s="105" t="s">
        <v>792</v>
      </c>
      <c r="Z7" s="105" t="s">
        <v>108</v>
      </c>
      <c r="AA7" s="90">
        <f t="shared" si="6"/>
        <v>15</v>
      </c>
      <c r="AB7" s="105" t="s">
        <v>793</v>
      </c>
      <c r="AC7" s="105" t="s">
        <v>110</v>
      </c>
      <c r="AD7" s="90">
        <f t="shared" si="1"/>
        <v>15</v>
      </c>
      <c r="AE7" s="105" t="s">
        <v>137</v>
      </c>
      <c r="AF7" s="105" t="s">
        <v>111</v>
      </c>
      <c r="AG7" s="90">
        <f t="shared" si="7"/>
        <v>15</v>
      </c>
      <c r="AH7" s="105" t="s">
        <v>389</v>
      </c>
      <c r="AI7" s="105" t="s">
        <v>114</v>
      </c>
      <c r="AJ7" s="90">
        <f t="shared" si="8"/>
        <v>10</v>
      </c>
      <c r="AK7" s="6" t="s">
        <v>794</v>
      </c>
      <c r="AL7" s="17" t="str">
        <f t="shared" si="2"/>
        <v/>
      </c>
      <c r="AM7" s="18">
        <f t="shared" si="3"/>
        <v>95.652173913043484</v>
      </c>
      <c r="AN7" s="120"/>
      <c r="AO7" s="117"/>
      <c r="AP7" s="162"/>
      <c r="AQ7" s="165"/>
      <c r="AR7" s="120"/>
      <c r="AS7" s="117"/>
      <c r="AT7" s="150"/>
      <c r="AU7" s="120"/>
      <c r="AV7" s="120"/>
      <c r="AW7" s="120"/>
      <c r="AX7" s="120"/>
      <c r="AY7" s="120"/>
      <c r="AZ7" s="120"/>
      <c r="BA7" s="117"/>
      <c r="BB7" s="191"/>
      <c r="BC7" s="27">
        <v>5</v>
      </c>
      <c r="BD7" s="20"/>
      <c r="BE7" s="23"/>
      <c r="BF7" s="23"/>
      <c r="BG7" s="23"/>
      <c r="BH7" s="320"/>
    </row>
    <row r="8" spans="1:60" ht="63.75" x14ac:dyDescent="0.25">
      <c r="A8" s="183" t="s">
        <v>141</v>
      </c>
      <c r="B8" s="136" t="s">
        <v>47</v>
      </c>
      <c r="C8" s="136" t="s">
        <v>63</v>
      </c>
      <c r="D8" s="321" t="s">
        <v>795</v>
      </c>
      <c r="E8" s="118" t="s">
        <v>796</v>
      </c>
      <c r="F8" s="136" t="s">
        <v>797</v>
      </c>
      <c r="G8" s="322" t="s">
        <v>798</v>
      </c>
      <c r="H8" s="145" t="s">
        <v>14</v>
      </c>
      <c r="I8" s="118">
        <f>IF(H8="","",VLOOKUP(H8,[10]Tablas!$A$2:$B$6,2,FALSE))</f>
        <v>3</v>
      </c>
      <c r="J8" s="136" t="s">
        <v>18</v>
      </c>
      <c r="K8" s="118">
        <f>IF(J8="","",VLOOKUP(J8,[10]Tablas!$E$2:$F$6,2,FALSE))</f>
        <v>3</v>
      </c>
      <c r="L8" s="118" t="str">
        <f>IFERROR(VLOOKUP(M8,[10]Tablas!$F$9:$G$22,2,FALSE),"")</f>
        <v>MEDIA</v>
      </c>
      <c r="M8" s="115">
        <f>IFERROR(+I8*K8,"")</f>
        <v>9</v>
      </c>
      <c r="N8" s="287" t="s">
        <v>799</v>
      </c>
      <c r="O8" s="55" t="s">
        <v>800</v>
      </c>
      <c r="P8" s="55" t="s">
        <v>99</v>
      </c>
      <c r="Q8" s="88">
        <f t="shared" si="4"/>
        <v>15</v>
      </c>
      <c r="R8" s="103" t="s">
        <v>100</v>
      </c>
      <c r="S8" s="88">
        <f t="shared" si="5"/>
        <v>15</v>
      </c>
      <c r="T8" s="97" t="s">
        <v>101</v>
      </c>
      <c r="U8" s="88">
        <f t="shared" si="0"/>
        <v>15</v>
      </c>
      <c r="V8" s="55" t="s">
        <v>801</v>
      </c>
      <c r="W8" s="97" t="s">
        <v>155</v>
      </c>
      <c r="X8" s="88">
        <f t="shared" si="9"/>
        <v>15</v>
      </c>
      <c r="Y8" s="103" t="s">
        <v>802</v>
      </c>
      <c r="Z8" s="103" t="s">
        <v>108</v>
      </c>
      <c r="AA8" s="88">
        <f t="shared" si="6"/>
        <v>15</v>
      </c>
      <c r="AB8" s="103" t="s">
        <v>787</v>
      </c>
      <c r="AC8" s="103" t="s">
        <v>110</v>
      </c>
      <c r="AD8" s="88">
        <f t="shared" si="1"/>
        <v>15</v>
      </c>
      <c r="AE8" s="103" t="s">
        <v>137</v>
      </c>
      <c r="AF8" s="103" t="s">
        <v>111</v>
      </c>
      <c r="AG8" s="88">
        <f t="shared" si="7"/>
        <v>15</v>
      </c>
      <c r="AH8" s="103" t="s">
        <v>803</v>
      </c>
      <c r="AI8" s="103" t="s">
        <v>114</v>
      </c>
      <c r="AJ8" s="88">
        <f t="shared" si="8"/>
        <v>10</v>
      </c>
      <c r="AK8" s="63" t="s">
        <v>804</v>
      </c>
      <c r="AL8" s="64">
        <f t="shared" si="2"/>
        <v>100</v>
      </c>
      <c r="AM8" s="96" t="str">
        <f t="shared" si="3"/>
        <v/>
      </c>
      <c r="AN8" s="130">
        <f>ROUND(MIN(AL8:AL13),0)</f>
        <v>87</v>
      </c>
      <c r="AO8" s="126">
        <f>ROUND(MIN(AM8:AM13),0)</f>
        <v>0</v>
      </c>
      <c r="AP8" s="160" t="s">
        <v>117</v>
      </c>
      <c r="AQ8" s="163" t="s">
        <v>118</v>
      </c>
      <c r="AR8" s="130">
        <f t="shared" ref="AR8" si="10">IF(AP8="Faltan causas por gestionar",50,AN8)</f>
        <v>87</v>
      </c>
      <c r="AS8" s="126">
        <f t="shared" ref="AS8" si="11">IF(AP8="Faltan causas por gestionar",50,AO8)</f>
        <v>0</v>
      </c>
      <c r="AT8" s="148">
        <f t="shared" ref="AT8:AU8" si="12">IF(AR8&gt;=96,2,IF(AR8&gt;=86,1,0))</f>
        <v>1</v>
      </c>
      <c r="AU8" s="112">
        <f t="shared" si="12"/>
        <v>0</v>
      </c>
      <c r="AV8" s="112" t="str">
        <f>IF(AW8="","",VLOOKUP(AW8,[10]Tablas!$B$2:$C$6,2,FALSE))</f>
        <v>Improbable</v>
      </c>
      <c r="AW8" s="112">
        <f>IFERROR(+I8-AT8,"")</f>
        <v>2</v>
      </c>
      <c r="AX8" s="112" t="str">
        <f>IF(AY8="","",VLOOKUP(AY8,[10]Tablas!$F$2:$G$6,2,FALSE))</f>
        <v>Moderado</v>
      </c>
      <c r="AY8" s="112">
        <f>IFERROR(IF(K8-AU8&lt;=0,1,K8-AU8),"")</f>
        <v>3</v>
      </c>
      <c r="AZ8" s="118">
        <f>IFERROR(+AY8*AW8,"")</f>
        <v>6</v>
      </c>
      <c r="BA8" s="115" t="str">
        <f>IFERROR(VLOOKUP(AZ8,[10]Tablas!$F$9:$G$22,2,FALSE),"")</f>
        <v>MEDIA</v>
      </c>
      <c r="BB8" s="189" t="str">
        <f>IFERROR(VLOOKUP(BA8,[10]Tablas!$C$25:$D$27,2,FALSE),"")</f>
        <v>Requiere tratamiento</v>
      </c>
      <c r="BC8" s="66">
        <v>1</v>
      </c>
      <c r="BD8" s="288" t="s">
        <v>805</v>
      </c>
      <c r="BE8" s="289" t="s">
        <v>456</v>
      </c>
      <c r="BF8" s="323">
        <v>43831</v>
      </c>
      <c r="BG8" s="323">
        <v>43920</v>
      </c>
      <c r="BH8" s="291" t="s">
        <v>806</v>
      </c>
    </row>
    <row r="9" spans="1:60" ht="38.25" x14ac:dyDescent="0.25">
      <c r="A9" s="184"/>
      <c r="B9" s="137"/>
      <c r="C9" s="137"/>
      <c r="D9" s="324"/>
      <c r="E9" s="119"/>
      <c r="F9" s="137"/>
      <c r="G9" s="325"/>
      <c r="H9" s="146"/>
      <c r="I9" s="119"/>
      <c r="J9" s="137"/>
      <c r="K9" s="119"/>
      <c r="L9" s="119"/>
      <c r="M9" s="116"/>
      <c r="N9" s="295" t="s">
        <v>807</v>
      </c>
      <c r="O9" s="5" t="s">
        <v>808</v>
      </c>
      <c r="P9" s="5" t="s">
        <v>99</v>
      </c>
      <c r="Q9" s="89">
        <f t="shared" si="4"/>
        <v>15</v>
      </c>
      <c r="R9" s="104" t="s">
        <v>100</v>
      </c>
      <c r="S9" s="89">
        <f t="shared" si="5"/>
        <v>15</v>
      </c>
      <c r="T9" s="98" t="s">
        <v>101</v>
      </c>
      <c r="U9" s="89">
        <f t="shared" si="0"/>
        <v>15</v>
      </c>
      <c r="V9" s="5" t="s">
        <v>809</v>
      </c>
      <c r="W9" s="98" t="s">
        <v>155</v>
      </c>
      <c r="X9" s="89">
        <f t="shared" si="9"/>
        <v>15</v>
      </c>
      <c r="Y9" s="104" t="s">
        <v>810</v>
      </c>
      <c r="Z9" s="104" t="s">
        <v>108</v>
      </c>
      <c r="AA9" s="89">
        <f t="shared" si="6"/>
        <v>15</v>
      </c>
      <c r="AB9" s="104" t="s">
        <v>811</v>
      </c>
      <c r="AC9" s="104" t="s">
        <v>110</v>
      </c>
      <c r="AD9" s="89">
        <f t="shared" si="1"/>
        <v>15</v>
      </c>
      <c r="AE9" s="104" t="s">
        <v>137</v>
      </c>
      <c r="AF9" s="104" t="s">
        <v>111</v>
      </c>
      <c r="AG9" s="89">
        <f t="shared" si="7"/>
        <v>15</v>
      </c>
      <c r="AH9" s="104" t="s">
        <v>198</v>
      </c>
      <c r="AI9" s="104" t="s">
        <v>114</v>
      </c>
      <c r="AJ9" s="89">
        <f t="shared" si="8"/>
        <v>10</v>
      </c>
      <c r="AK9" s="28" t="s">
        <v>812</v>
      </c>
      <c r="AL9" s="16">
        <f t="shared" si="2"/>
        <v>100</v>
      </c>
      <c r="AM9" s="39" t="str">
        <f t="shared" si="3"/>
        <v/>
      </c>
      <c r="AN9" s="119"/>
      <c r="AO9" s="116"/>
      <c r="AP9" s="161"/>
      <c r="AQ9" s="164"/>
      <c r="AR9" s="119"/>
      <c r="AS9" s="116"/>
      <c r="AT9" s="149"/>
      <c r="AU9" s="113"/>
      <c r="AV9" s="113"/>
      <c r="AW9" s="113"/>
      <c r="AX9" s="113"/>
      <c r="AY9" s="113"/>
      <c r="AZ9" s="119"/>
      <c r="BA9" s="116"/>
      <c r="BB9" s="190"/>
      <c r="BC9" s="26">
        <v>2</v>
      </c>
      <c r="BD9" s="296" t="s">
        <v>813</v>
      </c>
      <c r="BE9" s="297" t="s">
        <v>456</v>
      </c>
      <c r="BF9" s="318">
        <v>43831</v>
      </c>
      <c r="BG9" s="318">
        <v>43920</v>
      </c>
      <c r="BH9" s="28" t="s">
        <v>129</v>
      </c>
    </row>
    <row r="10" spans="1:60" ht="51" x14ac:dyDescent="0.25">
      <c r="A10" s="184"/>
      <c r="B10" s="137"/>
      <c r="C10" s="137"/>
      <c r="D10" s="324"/>
      <c r="E10" s="119"/>
      <c r="F10" s="137"/>
      <c r="G10" s="325"/>
      <c r="H10" s="146"/>
      <c r="I10" s="119"/>
      <c r="J10" s="137"/>
      <c r="K10" s="119"/>
      <c r="L10" s="119"/>
      <c r="M10" s="116"/>
      <c r="N10" s="295" t="s">
        <v>814</v>
      </c>
      <c r="O10" s="5" t="s">
        <v>815</v>
      </c>
      <c r="P10" s="5" t="s">
        <v>99</v>
      </c>
      <c r="Q10" s="89">
        <f t="shared" si="4"/>
        <v>15</v>
      </c>
      <c r="R10" s="104" t="s">
        <v>100</v>
      </c>
      <c r="S10" s="89">
        <f t="shared" si="5"/>
        <v>15</v>
      </c>
      <c r="T10" s="98" t="s">
        <v>101</v>
      </c>
      <c r="U10" s="89">
        <f t="shared" si="0"/>
        <v>15</v>
      </c>
      <c r="V10" s="5" t="s">
        <v>816</v>
      </c>
      <c r="W10" s="33" t="s">
        <v>105</v>
      </c>
      <c r="X10" s="89">
        <f t="shared" si="9"/>
        <v>0</v>
      </c>
      <c r="Y10" s="104" t="s">
        <v>817</v>
      </c>
      <c r="Z10" s="104" t="s">
        <v>108</v>
      </c>
      <c r="AA10" s="89">
        <f t="shared" si="6"/>
        <v>15</v>
      </c>
      <c r="AB10" s="104" t="s">
        <v>766</v>
      </c>
      <c r="AC10" s="104" t="s">
        <v>110</v>
      </c>
      <c r="AD10" s="89">
        <f t="shared" si="1"/>
        <v>15</v>
      </c>
      <c r="AE10" s="104" t="s">
        <v>137</v>
      </c>
      <c r="AF10" s="104" t="s">
        <v>111</v>
      </c>
      <c r="AG10" s="89">
        <f t="shared" si="7"/>
        <v>15</v>
      </c>
      <c r="AH10" s="104" t="s">
        <v>686</v>
      </c>
      <c r="AI10" s="104" t="s">
        <v>114</v>
      </c>
      <c r="AJ10" s="89">
        <f t="shared" si="8"/>
        <v>10</v>
      </c>
      <c r="AK10" s="28" t="s">
        <v>818</v>
      </c>
      <c r="AL10" s="16">
        <f t="shared" si="2"/>
        <v>86.956521739130437</v>
      </c>
      <c r="AM10" s="39" t="str">
        <f t="shared" si="3"/>
        <v/>
      </c>
      <c r="AN10" s="119"/>
      <c r="AO10" s="116"/>
      <c r="AP10" s="161"/>
      <c r="AQ10" s="164"/>
      <c r="AR10" s="119"/>
      <c r="AS10" s="116"/>
      <c r="AT10" s="149"/>
      <c r="AU10" s="113"/>
      <c r="AV10" s="113"/>
      <c r="AW10" s="113"/>
      <c r="AX10" s="113"/>
      <c r="AY10" s="113"/>
      <c r="AZ10" s="119"/>
      <c r="BA10" s="116"/>
      <c r="BB10" s="190"/>
      <c r="BC10" s="26">
        <v>3</v>
      </c>
      <c r="BD10" s="296"/>
      <c r="BE10" s="297"/>
      <c r="BF10" s="318"/>
      <c r="BG10" s="318"/>
      <c r="BH10" s="28"/>
    </row>
    <row r="11" spans="1:60" x14ac:dyDescent="0.25">
      <c r="A11" s="184"/>
      <c r="B11" s="137"/>
      <c r="C11" s="137"/>
      <c r="D11" s="324"/>
      <c r="E11" s="119"/>
      <c r="F11" s="137"/>
      <c r="G11" s="325"/>
      <c r="H11" s="146"/>
      <c r="I11" s="119"/>
      <c r="J11" s="137"/>
      <c r="K11" s="119"/>
      <c r="L11" s="119"/>
      <c r="M11" s="116"/>
      <c r="N11" s="295"/>
      <c r="O11" s="5"/>
      <c r="P11" s="5"/>
      <c r="Q11" s="89" t="str">
        <f t="shared" si="4"/>
        <v/>
      </c>
      <c r="R11" s="104"/>
      <c r="S11" s="89" t="str">
        <f t="shared" si="5"/>
        <v/>
      </c>
      <c r="T11" s="98"/>
      <c r="U11" s="89" t="str">
        <f t="shared" si="0"/>
        <v/>
      </c>
      <c r="V11" s="5"/>
      <c r="W11" s="98"/>
      <c r="X11" s="89" t="str">
        <f t="shared" si="9"/>
        <v/>
      </c>
      <c r="Y11" s="104"/>
      <c r="Z11" s="104"/>
      <c r="AA11" s="89" t="str">
        <f t="shared" si="6"/>
        <v/>
      </c>
      <c r="AB11" s="104"/>
      <c r="AC11" s="104"/>
      <c r="AD11" s="89" t="str">
        <f t="shared" si="1"/>
        <v/>
      </c>
      <c r="AE11" s="104"/>
      <c r="AF11" s="104"/>
      <c r="AG11" s="89" t="str">
        <f t="shared" si="7"/>
        <v/>
      </c>
      <c r="AH11" s="104"/>
      <c r="AI11" s="104"/>
      <c r="AJ11" s="89" t="str">
        <f t="shared" si="8"/>
        <v/>
      </c>
      <c r="AK11" s="28"/>
      <c r="AL11" s="16" t="str">
        <f t="shared" si="2"/>
        <v/>
      </c>
      <c r="AM11" s="39" t="str">
        <f t="shared" si="3"/>
        <v/>
      </c>
      <c r="AN11" s="119"/>
      <c r="AO11" s="116"/>
      <c r="AP11" s="161"/>
      <c r="AQ11" s="164"/>
      <c r="AR11" s="119"/>
      <c r="AS11" s="116"/>
      <c r="AT11" s="149"/>
      <c r="AU11" s="113"/>
      <c r="AV11" s="113"/>
      <c r="AW11" s="113"/>
      <c r="AX11" s="113"/>
      <c r="AY11" s="113"/>
      <c r="AZ11" s="119"/>
      <c r="BA11" s="116"/>
      <c r="BB11" s="190"/>
      <c r="BC11" s="26"/>
      <c r="BD11" s="296"/>
      <c r="BE11" s="297"/>
      <c r="BF11" s="318"/>
      <c r="BG11" s="318"/>
      <c r="BH11" s="299"/>
    </row>
    <row r="12" spans="1:60" x14ac:dyDescent="0.25">
      <c r="A12" s="184"/>
      <c r="B12" s="137"/>
      <c r="C12" s="137"/>
      <c r="D12" s="324"/>
      <c r="E12" s="119"/>
      <c r="F12" s="137"/>
      <c r="G12" s="325"/>
      <c r="H12" s="146"/>
      <c r="I12" s="119"/>
      <c r="J12" s="137"/>
      <c r="K12" s="119"/>
      <c r="L12" s="119"/>
      <c r="M12" s="116"/>
      <c r="N12" s="7"/>
      <c r="O12" s="5"/>
      <c r="P12" s="5"/>
      <c r="Q12" s="89" t="str">
        <f t="shared" si="4"/>
        <v/>
      </c>
      <c r="R12" s="104"/>
      <c r="S12" s="89" t="str">
        <f t="shared" si="5"/>
        <v/>
      </c>
      <c r="T12" s="98"/>
      <c r="U12" s="89" t="str">
        <f t="shared" si="0"/>
        <v/>
      </c>
      <c r="V12" s="5"/>
      <c r="W12" s="98"/>
      <c r="X12" s="89" t="str">
        <f t="shared" si="9"/>
        <v/>
      </c>
      <c r="Y12" s="104"/>
      <c r="Z12" s="104"/>
      <c r="AA12" s="89" t="str">
        <f t="shared" si="6"/>
        <v/>
      </c>
      <c r="AB12" s="104"/>
      <c r="AC12" s="104"/>
      <c r="AD12" s="89" t="str">
        <f t="shared" si="1"/>
        <v/>
      </c>
      <c r="AE12" s="104"/>
      <c r="AF12" s="104"/>
      <c r="AG12" s="89" t="str">
        <f t="shared" si="7"/>
        <v/>
      </c>
      <c r="AH12" s="104"/>
      <c r="AI12" s="104"/>
      <c r="AJ12" s="89" t="str">
        <f t="shared" si="8"/>
        <v/>
      </c>
      <c r="AK12" s="28"/>
      <c r="AL12" s="16" t="str">
        <f t="shared" si="2"/>
        <v/>
      </c>
      <c r="AM12" s="39" t="str">
        <f t="shared" si="3"/>
        <v/>
      </c>
      <c r="AN12" s="119"/>
      <c r="AO12" s="116"/>
      <c r="AP12" s="161"/>
      <c r="AQ12" s="164"/>
      <c r="AR12" s="119"/>
      <c r="AS12" s="116"/>
      <c r="AT12" s="149"/>
      <c r="AU12" s="113"/>
      <c r="AV12" s="113"/>
      <c r="AW12" s="113"/>
      <c r="AX12" s="113"/>
      <c r="AY12" s="113"/>
      <c r="AZ12" s="119"/>
      <c r="BA12" s="116"/>
      <c r="BB12" s="190"/>
      <c r="BC12" s="26">
        <v>4</v>
      </c>
      <c r="BD12" s="296"/>
      <c r="BE12" s="297"/>
      <c r="BF12" s="318"/>
      <c r="BG12" s="318"/>
      <c r="BH12" s="28"/>
    </row>
    <row r="13" spans="1:60" ht="15.75" thickBot="1" x14ac:dyDescent="0.3">
      <c r="A13" s="185"/>
      <c r="B13" s="138"/>
      <c r="C13" s="138"/>
      <c r="D13" s="326"/>
      <c r="E13" s="120"/>
      <c r="F13" s="138"/>
      <c r="G13" s="327"/>
      <c r="H13" s="147"/>
      <c r="I13" s="120"/>
      <c r="J13" s="138"/>
      <c r="K13" s="120"/>
      <c r="L13" s="120"/>
      <c r="M13" s="117"/>
      <c r="N13" s="8"/>
      <c r="O13" s="9"/>
      <c r="P13" s="9"/>
      <c r="Q13" s="90" t="str">
        <f t="shared" si="4"/>
        <v/>
      </c>
      <c r="R13" s="105"/>
      <c r="S13" s="90" t="str">
        <f t="shared" si="5"/>
        <v/>
      </c>
      <c r="T13" s="99"/>
      <c r="U13" s="90" t="str">
        <f t="shared" si="0"/>
        <v/>
      </c>
      <c r="V13" s="9"/>
      <c r="W13" s="99"/>
      <c r="X13" s="90" t="str">
        <f t="shared" si="9"/>
        <v/>
      </c>
      <c r="Y13" s="105"/>
      <c r="Z13" s="105"/>
      <c r="AA13" s="90" t="str">
        <f t="shared" si="6"/>
        <v/>
      </c>
      <c r="AB13" s="105"/>
      <c r="AC13" s="105"/>
      <c r="AD13" s="90" t="str">
        <f t="shared" si="1"/>
        <v/>
      </c>
      <c r="AE13" s="105"/>
      <c r="AF13" s="105"/>
      <c r="AG13" s="90" t="str">
        <f t="shared" si="7"/>
        <v/>
      </c>
      <c r="AH13" s="105"/>
      <c r="AI13" s="105"/>
      <c r="AJ13" s="90" t="str">
        <f t="shared" si="8"/>
        <v/>
      </c>
      <c r="AK13" s="6"/>
      <c r="AL13" s="17" t="str">
        <f t="shared" si="2"/>
        <v/>
      </c>
      <c r="AM13" s="18" t="str">
        <f t="shared" si="3"/>
        <v/>
      </c>
      <c r="AN13" s="120"/>
      <c r="AO13" s="117"/>
      <c r="AP13" s="162"/>
      <c r="AQ13" s="165"/>
      <c r="AR13" s="120"/>
      <c r="AS13" s="117"/>
      <c r="AT13" s="150"/>
      <c r="AU13" s="114"/>
      <c r="AV13" s="114"/>
      <c r="AW13" s="114"/>
      <c r="AX13" s="114"/>
      <c r="AY13" s="114"/>
      <c r="AZ13" s="120"/>
      <c r="BA13" s="117"/>
      <c r="BB13" s="191"/>
      <c r="BC13" s="27">
        <v>5</v>
      </c>
      <c r="BD13" s="328"/>
      <c r="BE13" s="329"/>
      <c r="BF13" s="330"/>
      <c r="BG13" s="330"/>
      <c r="BH13" s="6"/>
    </row>
    <row r="14" spans="1:60" ht="201.6" customHeight="1" x14ac:dyDescent="0.25">
      <c r="A14" s="183" t="s">
        <v>141</v>
      </c>
      <c r="B14" s="136" t="s">
        <v>47</v>
      </c>
      <c r="C14" s="127" t="s">
        <v>64</v>
      </c>
      <c r="D14" s="211" t="s">
        <v>819</v>
      </c>
      <c r="E14" s="197" t="s">
        <v>820</v>
      </c>
      <c r="F14" s="136" t="s">
        <v>821</v>
      </c>
      <c r="G14" s="212" t="s">
        <v>822</v>
      </c>
      <c r="H14" s="145" t="s">
        <v>19</v>
      </c>
      <c r="I14" s="118">
        <f>IF(H14="","",VLOOKUP(H14,[10]Tablas!$A$2:$B$6,2,FALSE))</f>
        <v>4</v>
      </c>
      <c r="J14" s="136" t="s">
        <v>17</v>
      </c>
      <c r="K14" s="118">
        <f>IF(J14="","",VLOOKUP(J14,[10]Tablas!$E$2:$F$6,2,FALSE))</f>
        <v>4</v>
      </c>
      <c r="L14" s="118" t="str">
        <f>IFERROR(VLOOKUP(M14,[10]Tablas!$F$9:$G$22,2,FALSE),"")</f>
        <v>ALTA</v>
      </c>
      <c r="M14" s="115">
        <f>IFERROR(+I14*K14,"")</f>
        <v>16</v>
      </c>
      <c r="N14" s="70" t="s">
        <v>823</v>
      </c>
      <c r="O14" s="55" t="s">
        <v>824</v>
      </c>
      <c r="P14" s="55" t="s">
        <v>99</v>
      </c>
      <c r="Q14" s="88">
        <f t="shared" si="4"/>
        <v>15</v>
      </c>
      <c r="R14" s="103" t="s">
        <v>100</v>
      </c>
      <c r="S14" s="88">
        <f t="shared" si="5"/>
        <v>15</v>
      </c>
      <c r="T14" s="97" t="s">
        <v>101</v>
      </c>
      <c r="U14" s="88">
        <f t="shared" si="0"/>
        <v>15</v>
      </c>
      <c r="V14" s="55" t="s">
        <v>825</v>
      </c>
      <c r="W14" s="97" t="s">
        <v>155</v>
      </c>
      <c r="X14" s="88">
        <f t="shared" si="9"/>
        <v>15</v>
      </c>
      <c r="Y14" s="103" t="s">
        <v>826</v>
      </c>
      <c r="Z14" s="103" t="s">
        <v>108</v>
      </c>
      <c r="AA14" s="88">
        <f t="shared" si="6"/>
        <v>15</v>
      </c>
      <c r="AB14" s="103" t="s">
        <v>827</v>
      </c>
      <c r="AC14" s="103" t="s">
        <v>110</v>
      </c>
      <c r="AD14" s="88">
        <f t="shared" si="1"/>
        <v>15</v>
      </c>
      <c r="AE14" s="103" t="s">
        <v>137</v>
      </c>
      <c r="AF14" s="103" t="s">
        <v>111</v>
      </c>
      <c r="AG14" s="88">
        <f t="shared" si="7"/>
        <v>15</v>
      </c>
      <c r="AH14" s="103" t="s">
        <v>828</v>
      </c>
      <c r="AI14" s="103" t="s">
        <v>114</v>
      </c>
      <c r="AJ14" s="88">
        <f t="shared" si="8"/>
        <v>10</v>
      </c>
      <c r="AK14" s="63" t="s">
        <v>829</v>
      </c>
      <c r="AL14" s="64">
        <f t="shared" si="2"/>
        <v>100</v>
      </c>
      <c r="AM14" s="96" t="str">
        <f t="shared" si="3"/>
        <v/>
      </c>
      <c r="AN14" s="130">
        <f>ROUND(MIN(AL14:AL18),0)</f>
        <v>87</v>
      </c>
      <c r="AO14" s="126">
        <f>ROUND(MIN(AM14:AM18),0)</f>
        <v>0</v>
      </c>
      <c r="AP14" s="160" t="s">
        <v>117</v>
      </c>
      <c r="AQ14" s="163" t="s">
        <v>118</v>
      </c>
      <c r="AR14" s="130">
        <f t="shared" ref="AR14" si="13">IF(AP14="Faltan causas por gestionar",50,AN14)</f>
        <v>87</v>
      </c>
      <c r="AS14" s="126">
        <f t="shared" ref="AS14" si="14">IF(AP14="Faltan causas por gestionar",50,AO14)</f>
        <v>0</v>
      </c>
      <c r="AT14" s="148">
        <f t="shared" ref="AT14:AU14" si="15">IF(AR14&gt;=96,2,IF(AR14&gt;=86,1,0))</f>
        <v>1</v>
      </c>
      <c r="AU14" s="112">
        <f t="shared" si="15"/>
        <v>0</v>
      </c>
      <c r="AV14" s="112" t="str">
        <f>IF(AW14="","",VLOOKUP(AW14,[10]Tablas!$B$2:$C$6,2,FALSE))</f>
        <v>Posible</v>
      </c>
      <c r="AW14" s="112">
        <f>IFERROR(+I14-AT14,"")</f>
        <v>3</v>
      </c>
      <c r="AX14" s="112" t="str">
        <f>IF(AY14="","",VLOOKUP(AY14,[10]Tablas!$F$2:$G$6,2,FALSE))</f>
        <v>Mayor</v>
      </c>
      <c r="AY14" s="112">
        <f>IFERROR(IF(K14-AU14&lt;=0,1,K14-AU14),"")</f>
        <v>4</v>
      </c>
      <c r="AZ14" s="118">
        <f>IFERROR(+AY14*AW14,"")</f>
        <v>12</v>
      </c>
      <c r="BA14" s="115" t="str">
        <f>IFERROR(VLOOKUP(AZ14,[10]Tablas!$F$9:$G$22,2,FALSE),"")</f>
        <v>MEDIA</v>
      </c>
      <c r="BB14" s="189" t="str">
        <f>IFERROR(VLOOKUP(BA14,[10]Tablas!$C$25:$D$27,2,FALSE),"")</f>
        <v>Requiere tratamiento</v>
      </c>
      <c r="BC14" s="66">
        <v>1</v>
      </c>
      <c r="BD14" s="71" t="s">
        <v>830</v>
      </c>
      <c r="BE14" s="97" t="s">
        <v>143</v>
      </c>
      <c r="BF14" s="323">
        <v>43770</v>
      </c>
      <c r="BG14" s="323">
        <v>43829</v>
      </c>
      <c r="BH14" s="63" t="s">
        <v>831</v>
      </c>
    </row>
    <row r="15" spans="1:60" ht="38.25" x14ac:dyDescent="0.25">
      <c r="A15" s="184"/>
      <c r="B15" s="137"/>
      <c r="C15" s="128"/>
      <c r="D15" s="292"/>
      <c r="E15" s="202"/>
      <c r="F15" s="137"/>
      <c r="G15" s="294"/>
      <c r="H15" s="146"/>
      <c r="I15" s="119"/>
      <c r="J15" s="137"/>
      <c r="K15" s="119"/>
      <c r="L15" s="119"/>
      <c r="M15" s="116"/>
      <c r="N15" s="7" t="s">
        <v>832</v>
      </c>
      <c r="O15" s="5" t="s">
        <v>833</v>
      </c>
      <c r="P15" s="5" t="s">
        <v>99</v>
      </c>
      <c r="Q15" s="89">
        <f t="shared" si="4"/>
        <v>15</v>
      </c>
      <c r="R15" s="104" t="s">
        <v>100</v>
      </c>
      <c r="S15" s="89">
        <f t="shared" si="5"/>
        <v>15</v>
      </c>
      <c r="T15" s="33" t="s">
        <v>141</v>
      </c>
      <c r="U15" s="89">
        <f t="shared" si="0"/>
        <v>0</v>
      </c>
      <c r="V15" s="5" t="s">
        <v>834</v>
      </c>
      <c r="W15" s="110" t="s">
        <v>155</v>
      </c>
      <c r="X15" s="89">
        <f t="shared" si="9"/>
        <v>15</v>
      </c>
      <c r="Y15" s="104" t="s">
        <v>835</v>
      </c>
      <c r="Z15" s="104" t="s">
        <v>108</v>
      </c>
      <c r="AA15" s="89">
        <f t="shared" si="6"/>
        <v>15</v>
      </c>
      <c r="AB15" s="104" t="s">
        <v>143</v>
      </c>
      <c r="AC15" s="104" t="s">
        <v>110</v>
      </c>
      <c r="AD15" s="89">
        <f t="shared" si="1"/>
        <v>15</v>
      </c>
      <c r="AE15" s="104" t="s">
        <v>137</v>
      </c>
      <c r="AF15" s="104" t="s">
        <v>111</v>
      </c>
      <c r="AG15" s="89">
        <f t="shared" si="7"/>
        <v>15</v>
      </c>
      <c r="AH15" s="104" t="s">
        <v>389</v>
      </c>
      <c r="AI15" s="104" t="s">
        <v>114</v>
      </c>
      <c r="AJ15" s="89">
        <f t="shared" si="8"/>
        <v>10</v>
      </c>
      <c r="AK15" s="28" t="s">
        <v>836</v>
      </c>
      <c r="AL15" s="16">
        <f t="shared" si="2"/>
        <v>86.956521739130437</v>
      </c>
      <c r="AM15" s="39" t="str">
        <f t="shared" si="3"/>
        <v/>
      </c>
      <c r="AN15" s="119"/>
      <c r="AO15" s="116"/>
      <c r="AP15" s="161"/>
      <c r="AQ15" s="164"/>
      <c r="AR15" s="119"/>
      <c r="AS15" s="116"/>
      <c r="AT15" s="149"/>
      <c r="AU15" s="113"/>
      <c r="AV15" s="113"/>
      <c r="AW15" s="113"/>
      <c r="AX15" s="113"/>
      <c r="AY15" s="113"/>
      <c r="AZ15" s="119"/>
      <c r="BA15" s="116"/>
      <c r="BB15" s="190"/>
      <c r="BC15" s="26">
        <v>2</v>
      </c>
      <c r="BD15" s="31"/>
      <c r="BE15" s="98"/>
      <c r="BF15" s="318"/>
      <c r="BG15" s="318"/>
      <c r="BH15" s="28"/>
    </row>
    <row r="16" spans="1:60" x14ac:dyDescent="0.25">
      <c r="A16" s="184"/>
      <c r="B16" s="137"/>
      <c r="C16" s="128"/>
      <c r="D16" s="292"/>
      <c r="E16" s="202"/>
      <c r="F16" s="137"/>
      <c r="G16" s="294"/>
      <c r="H16" s="146"/>
      <c r="I16" s="119"/>
      <c r="J16" s="137"/>
      <c r="K16" s="119"/>
      <c r="L16" s="119"/>
      <c r="M16" s="116"/>
      <c r="N16" s="7"/>
      <c r="O16" s="5"/>
      <c r="P16" s="5"/>
      <c r="Q16" s="89" t="str">
        <f t="shared" si="4"/>
        <v/>
      </c>
      <c r="R16" s="104"/>
      <c r="S16" s="89" t="str">
        <f t="shared" si="5"/>
        <v/>
      </c>
      <c r="T16" s="98"/>
      <c r="U16" s="89" t="str">
        <f t="shared" si="0"/>
        <v/>
      </c>
      <c r="V16" s="5"/>
      <c r="W16" s="98"/>
      <c r="X16" s="89" t="str">
        <f t="shared" si="9"/>
        <v/>
      </c>
      <c r="Y16" s="104"/>
      <c r="Z16" s="104"/>
      <c r="AA16" s="89" t="str">
        <f t="shared" si="6"/>
        <v/>
      </c>
      <c r="AB16" s="104"/>
      <c r="AC16" s="104"/>
      <c r="AD16" s="89" t="str">
        <f t="shared" si="1"/>
        <v/>
      </c>
      <c r="AE16" s="104"/>
      <c r="AF16" s="104"/>
      <c r="AG16" s="89" t="str">
        <f t="shared" si="7"/>
        <v/>
      </c>
      <c r="AH16" s="104"/>
      <c r="AI16" s="104"/>
      <c r="AJ16" s="89" t="str">
        <f t="shared" si="8"/>
        <v/>
      </c>
      <c r="AK16" s="28"/>
      <c r="AL16" s="16" t="str">
        <f t="shared" si="2"/>
        <v/>
      </c>
      <c r="AM16" s="39" t="str">
        <f t="shared" si="3"/>
        <v/>
      </c>
      <c r="AN16" s="119"/>
      <c r="AO16" s="116"/>
      <c r="AP16" s="161"/>
      <c r="AQ16" s="164"/>
      <c r="AR16" s="119"/>
      <c r="AS16" s="116"/>
      <c r="AT16" s="149"/>
      <c r="AU16" s="113"/>
      <c r="AV16" s="113"/>
      <c r="AW16" s="113"/>
      <c r="AX16" s="113"/>
      <c r="AY16" s="113"/>
      <c r="AZ16" s="119"/>
      <c r="BA16" s="116"/>
      <c r="BB16" s="190"/>
      <c r="BC16" s="26">
        <v>3</v>
      </c>
      <c r="BD16" s="31"/>
      <c r="BE16" s="98"/>
      <c r="BF16" s="318"/>
      <c r="BG16" s="318"/>
      <c r="BH16" s="28"/>
    </row>
    <row r="17" spans="1:60" x14ac:dyDescent="0.25">
      <c r="A17" s="184"/>
      <c r="B17" s="137"/>
      <c r="C17" s="128"/>
      <c r="D17" s="292"/>
      <c r="E17" s="202"/>
      <c r="F17" s="137"/>
      <c r="G17" s="294"/>
      <c r="H17" s="146"/>
      <c r="I17" s="119"/>
      <c r="J17" s="137"/>
      <c r="K17" s="119"/>
      <c r="L17" s="119"/>
      <c r="M17" s="116"/>
      <c r="N17" s="7"/>
      <c r="O17" s="5"/>
      <c r="P17" s="5"/>
      <c r="Q17" s="89" t="str">
        <f t="shared" si="4"/>
        <v/>
      </c>
      <c r="R17" s="104"/>
      <c r="S17" s="89" t="str">
        <f t="shared" si="5"/>
        <v/>
      </c>
      <c r="T17" s="98"/>
      <c r="U17" s="89" t="str">
        <f t="shared" si="0"/>
        <v/>
      </c>
      <c r="V17" s="5"/>
      <c r="W17" s="98"/>
      <c r="X17" s="89" t="str">
        <f t="shared" si="9"/>
        <v/>
      </c>
      <c r="Y17" s="104"/>
      <c r="Z17" s="104"/>
      <c r="AA17" s="89" t="str">
        <f t="shared" si="6"/>
        <v/>
      </c>
      <c r="AB17" s="104"/>
      <c r="AC17" s="104"/>
      <c r="AD17" s="89" t="str">
        <f t="shared" si="1"/>
        <v/>
      </c>
      <c r="AE17" s="104"/>
      <c r="AF17" s="104"/>
      <c r="AG17" s="89" t="str">
        <f t="shared" si="7"/>
        <v/>
      </c>
      <c r="AH17" s="104"/>
      <c r="AI17" s="104"/>
      <c r="AJ17" s="89" t="str">
        <f t="shared" si="8"/>
        <v/>
      </c>
      <c r="AK17" s="28"/>
      <c r="AL17" s="16" t="str">
        <f t="shared" si="2"/>
        <v/>
      </c>
      <c r="AM17" s="39" t="str">
        <f t="shared" si="3"/>
        <v/>
      </c>
      <c r="AN17" s="119"/>
      <c r="AO17" s="116"/>
      <c r="AP17" s="161"/>
      <c r="AQ17" s="164"/>
      <c r="AR17" s="119"/>
      <c r="AS17" s="116"/>
      <c r="AT17" s="149"/>
      <c r="AU17" s="113"/>
      <c r="AV17" s="113"/>
      <c r="AW17" s="113"/>
      <c r="AX17" s="113"/>
      <c r="AY17" s="113"/>
      <c r="AZ17" s="119"/>
      <c r="BA17" s="116"/>
      <c r="BB17" s="190"/>
      <c r="BC17" s="26">
        <v>4</v>
      </c>
      <c r="BD17" s="31"/>
      <c r="BE17" s="98"/>
      <c r="BF17" s="318"/>
      <c r="BG17" s="318"/>
      <c r="BH17" s="28"/>
    </row>
    <row r="18" spans="1:60" ht="15.75" thickBot="1" x14ac:dyDescent="0.3">
      <c r="A18" s="185"/>
      <c r="B18" s="138"/>
      <c r="C18" s="129"/>
      <c r="D18" s="215"/>
      <c r="E18" s="207"/>
      <c r="F18" s="138"/>
      <c r="G18" s="216"/>
      <c r="H18" s="147"/>
      <c r="I18" s="120"/>
      <c r="J18" s="138"/>
      <c r="K18" s="120"/>
      <c r="L18" s="120"/>
      <c r="M18" s="117"/>
      <c r="N18" s="8"/>
      <c r="O18" s="9"/>
      <c r="P18" s="9"/>
      <c r="Q18" s="90" t="str">
        <f t="shared" si="4"/>
        <v/>
      </c>
      <c r="R18" s="105"/>
      <c r="S18" s="90" t="str">
        <f t="shared" si="5"/>
        <v/>
      </c>
      <c r="T18" s="99"/>
      <c r="U18" s="90" t="str">
        <f t="shared" si="0"/>
        <v/>
      </c>
      <c r="V18" s="9"/>
      <c r="W18" s="99"/>
      <c r="X18" s="90" t="str">
        <f t="shared" si="9"/>
        <v/>
      </c>
      <c r="Y18" s="105"/>
      <c r="Z18" s="105"/>
      <c r="AA18" s="90" t="str">
        <f t="shared" si="6"/>
        <v/>
      </c>
      <c r="AB18" s="105"/>
      <c r="AC18" s="105"/>
      <c r="AD18" s="90" t="str">
        <f t="shared" si="1"/>
        <v/>
      </c>
      <c r="AE18" s="105"/>
      <c r="AF18" s="105"/>
      <c r="AG18" s="90" t="str">
        <f t="shared" si="7"/>
        <v/>
      </c>
      <c r="AH18" s="105"/>
      <c r="AI18" s="105"/>
      <c r="AJ18" s="90" t="str">
        <f t="shared" si="8"/>
        <v/>
      </c>
      <c r="AK18" s="6"/>
      <c r="AL18" s="17" t="str">
        <f t="shared" si="2"/>
        <v/>
      </c>
      <c r="AM18" s="18" t="str">
        <f t="shared" si="3"/>
        <v/>
      </c>
      <c r="AN18" s="120"/>
      <c r="AO18" s="117"/>
      <c r="AP18" s="162"/>
      <c r="AQ18" s="165"/>
      <c r="AR18" s="120"/>
      <c r="AS18" s="117"/>
      <c r="AT18" s="150"/>
      <c r="AU18" s="114"/>
      <c r="AV18" s="114"/>
      <c r="AW18" s="114"/>
      <c r="AX18" s="114"/>
      <c r="AY18" s="114"/>
      <c r="AZ18" s="120"/>
      <c r="BA18" s="117"/>
      <c r="BB18" s="191"/>
      <c r="BC18" s="27">
        <v>5</v>
      </c>
      <c r="BD18" s="20"/>
      <c r="BE18" s="23"/>
      <c r="BF18" s="23"/>
      <c r="BG18" s="23"/>
      <c r="BH18" s="6"/>
    </row>
    <row r="19" spans="1:60" ht="165.75" x14ac:dyDescent="0.25">
      <c r="A19" s="183" t="s">
        <v>141</v>
      </c>
      <c r="B19" s="136" t="s">
        <v>47</v>
      </c>
      <c r="C19" s="127" t="s">
        <v>64</v>
      </c>
      <c r="D19" s="321" t="s">
        <v>837</v>
      </c>
      <c r="E19" s="118" t="s">
        <v>838</v>
      </c>
      <c r="F19" s="136" t="s">
        <v>839</v>
      </c>
      <c r="G19" s="322" t="s">
        <v>840</v>
      </c>
      <c r="H19" s="145" t="s">
        <v>19</v>
      </c>
      <c r="I19" s="118">
        <f>IF(H19="","",VLOOKUP(H19,[10]Tablas!$A$2:$B$6,2,FALSE))</f>
        <v>4</v>
      </c>
      <c r="J19" s="136" t="s">
        <v>17</v>
      </c>
      <c r="K19" s="118">
        <f>IF(J19="","",VLOOKUP(J19,[10]Tablas!$E$2:$F$6,2,FALSE))</f>
        <v>4</v>
      </c>
      <c r="L19" s="118" t="str">
        <f>IFERROR(VLOOKUP(M19,[10]Tablas!$F$9:$G$22,2,FALSE),"")</f>
        <v>ALTA</v>
      </c>
      <c r="M19" s="115">
        <f>IFERROR(+I19*K19,"")</f>
        <v>16</v>
      </c>
      <c r="N19" s="70" t="s">
        <v>841</v>
      </c>
      <c r="O19" s="55" t="s">
        <v>842</v>
      </c>
      <c r="P19" s="55" t="s">
        <v>99</v>
      </c>
      <c r="Q19" s="88">
        <f t="shared" si="4"/>
        <v>15</v>
      </c>
      <c r="R19" s="103" t="s">
        <v>100</v>
      </c>
      <c r="S19" s="88">
        <f t="shared" si="5"/>
        <v>15</v>
      </c>
      <c r="T19" s="97" t="s">
        <v>101</v>
      </c>
      <c r="U19" s="88">
        <f t="shared" si="0"/>
        <v>15</v>
      </c>
      <c r="V19" s="55" t="s">
        <v>283</v>
      </c>
      <c r="W19" s="97" t="s">
        <v>155</v>
      </c>
      <c r="X19" s="88">
        <f t="shared" si="9"/>
        <v>15</v>
      </c>
      <c r="Y19" s="103" t="s">
        <v>284</v>
      </c>
      <c r="Z19" s="103" t="s">
        <v>108</v>
      </c>
      <c r="AA19" s="88">
        <f t="shared" si="6"/>
        <v>15</v>
      </c>
      <c r="AB19" s="103" t="s">
        <v>285</v>
      </c>
      <c r="AC19" s="103" t="s">
        <v>110</v>
      </c>
      <c r="AD19" s="88">
        <f t="shared" si="1"/>
        <v>15</v>
      </c>
      <c r="AE19" s="103" t="s">
        <v>137</v>
      </c>
      <c r="AF19" s="103" t="s">
        <v>111</v>
      </c>
      <c r="AG19" s="88">
        <f t="shared" si="7"/>
        <v>15</v>
      </c>
      <c r="AH19" s="103" t="s">
        <v>286</v>
      </c>
      <c r="AI19" s="103" t="s">
        <v>114</v>
      </c>
      <c r="AJ19" s="88">
        <f t="shared" si="8"/>
        <v>10</v>
      </c>
      <c r="AK19" s="63" t="s">
        <v>287</v>
      </c>
      <c r="AL19" s="64">
        <f t="shared" si="2"/>
        <v>100</v>
      </c>
      <c r="AM19" s="96" t="str">
        <f t="shared" si="3"/>
        <v/>
      </c>
      <c r="AN19" s="130">
        <f>ROUND(MIN(AL19:AL27),0)</f>
        <v>100</v>
      </c>
      <c r="AO19" s="126">
        <f>ROUND(MIN(AM19:AM27),0)</f>
        <v>0</v>
      </c>
      <c r="AP19" s="160" t="s">
        <v>117</v>
      </c>
      <c r="AQ19" s="163" t="s">
        <v>118</v>
      </c>
      <c r="AR19" s="130">
        <f t="shared" ref="AR19" si="16">IF(AP19="Faltan causas por gestionar",50,AN19)</f>
        <v>100</v>
      </c>
      <c r="AS19" s="126">
        <f t="shared" ref="AS19" si="17">IF(AP19="Faltan causas por gestionar",50,AO19)</f>
        <v>0</v>
      </c>
      <c r="AT19" s="148">
        <f t="shared" ref="AT19:AU19" si="18">IF(AR19&gt;=96,2,IF(AR19&gt;=86,1,0))</f>
        <v>2</v>
      </c>
      <c r="AU19" s="112">
        <f t="shared" si="18"/>
        <v>0</v>
      </c>
      <c r="AV19" s="112" t="str">
        <f>IF(AW19="","",VLOOKUP(AW19,[10]Tablas!$B$2:$C$6,2,FALSE))</f>
        <v>Improbable</v>
      </c>
      <c r="AW19" s="112">
        <f>IFERROR(+I19-AT19,"")</f>
        <v>2</v>
      </c>
      <c r="AX19" s="112" t="str">
        <f>IF(AY19="","",VLOOKUP(AY19,[10]Tablas!$F$2:$G$6,2,FALSE))</f>
        <v>Mayor</v>
      </c>
      <c r="AY19" s="112">
        <f>IFERROR(IF(K19-AU19&lt;=0,1,K19-AU19),"")</f>
        <v>4</v>
      </c>
      <c r="AZ19" s="118">
        <f>IFERROR(+AY19*AW19,"")</f>
        <v>8</v>
      </c>
      <c r="BA19" s="115" t="str">
        <f>IFERROR(VLOOKUP(AZ19,[10]Tablas!$F$9:$G$22,2,FALSE),"")</f>
        <v>MEDIA</v>
      </c>
      <c r="BB19" s="189" t="str">
        <f>IFERROR(VLOOKUP(BA19,[10]Tablas!$C$25:$D$27,2,FALSE),"")</f>
        <v>Requiere tratamiento</v>
      </c>
      <c r="BC19" s="66">
        <v>1</v>
      </c>
      <c r="BD19" s="213"/>
      <c r="BE19" s="97"/>
      <c r="BF19" s="323"/>
      <c r="BG19" s="323"/>
      <c r="BH19" s="63"/>
    </row>
    <row r="20" spans="1:60" ht="93.6" customHeight="1" x14ac:dyDescent="0.25">
      <c r="A20" s="184"/>
      <c r="B20" s="137"/>
      <c r="C20" s="128"/>
      <c r="D20" s="324"/>
      <c r="E20" s="119"/>
      <c r="F20" s="137"/>
      <c r="G20" s="325"/>
      <c r="H20" s="146"/>
      <c r="I20" s="119"/>
      <c r="J20" s="137"/>
      <c r="K20" s="119"/>
      <c r="L20" s="119"/>
      <c r="M20" s="116"/>
      <c r="N20" s="7" t="s">
        <v>289</v>
      </c>
      <c r="O20" s="5" t="s">
        <v>843</v>
      </c>
      <c r="P20" s="5" t="s">
        <v>99</v>
      </c>
      <c r="Q20" s="89">
        <f t="shared" si="4"/>
        <v>15</v>
      </c>
      <c r="R20" s="104" t="s">
        <v>100</v>
      </c>
      <c r="S20" s="89">
        <f t="shared" si="5"/>
        <v>15</v>
      </c>
      <c r="T20" s="98" t="s">
        <v>101</v>
      </c>
      <c r="U20" s="89">
        <f t="shared" si="0"/>
        <v>15</v>
      </c>
      <c r="V20" s="5" t="s">
        <v>291</v>
      </c>
      <c r="W20" s="98" t="s">
        <v>155</v>
      </c>
      <c r="X20" s="89">
        <f t="shared" si="9"/>
        <v>15</v>
      </c>
      <c r="Y20" s="104" t="s">
        <v>292</v>
      </c>
      <c r="Z20" s="104" t="s">
        <v>108</v>
      </c>
      <c r="AA20" s="89">
        <f t="shared" si="6"/>
        <v>15</v>
      </c>
      <c r="AB20" s="104" t="s">
        <v>143</v>
      </c>
      <c r="AC20" s="104" t="s">
        <v>110</v>
      </c>
      <c r="AD20" s="89">
        <f t="shared" si="1"/>
        <v>15</v>
      </c>
      <c r="AE20" s="104" t="s">
        <v>137</v>
      </c>
      <c r="AF20" s="104" t="s">
        <v>111</v>
      </c>
      <c r="AG20" s="89">
        <f t="shared" si="7"/>
        <v>15</v>
      </c>
      <c r="AH20" s="104" t="s">
        <v>286</v>
      </c>
      <c r="AI20" s="104" t="s">
        <v>114</v>
      </c>
      <c r="AJ20" s="89">
        <f t="shared" si="8"/>
        <v>10</v>
      </c>
      <c r="AK20" s="28" t="s">
        <v>287</v>
      </c>
      <c r="AL20" s="16">
        <f t="shared" si="2"/>
        <v>100</v>
      </c>
      <c r="AM20" s="39" t="str">
        <f t="shared" si="3"/>
        <v/>
      </c>
      <c r="AN20" s="119"/>
      <c r="AO20" s="116"/>
      <c r="AP20" s="161"/>
      <c r="AQ20" s="164"/>
      <c r="AR20" s="119"/>
      <c r="AS20" s="116"/>
      <c r="AT20" s="149"/>
      <c r="AU20" s="113"/>
      <c r="AV20" s="113"/>
      <c r="AW20" s="113"/>
      <c r="AX20" s="113"/>
      <c r="AY20" s="113"/>
      <c r="AZ20" s="119"/>
      <c r="BA20" s="116"/>
      <c r="BB20" s="190"/>
      <c r="BC20" s="26">
        <v>2</v>
      </c>
      <c r="BD20" s="238"/>
      <c r="BE20" s="98"/>
      <c r="BF20" s="318"/>
      <c r="BG20" s="318"/>
      <c r="BH20" s="28"/>
    </row>
    <row r="21" spans="1:60" ht="192" customHeight="1" x14ac:dyDescent="0.25">
      <c r="A21" s="184"/>
      <c r="B21" s="137"/>
      <c r="C21" s="128"/>
      <c r="D21" s="324"/>
      <c r="E21" s="119"/>
      <c r="F21" s="137"/>
      <c r="G21" s="325"/>
      <c r="H21" s="146"/>
      <c r="I21" s="119"/>
      <c r="J21" s="137"/>
      <c r="K21" s="119"/>
      <c r="L21" s="119"/>
      <c r="M21" s="116"/>
      <c r="N21" s="246" t="s">
        <v>844</v>
      </c>
      <c r="O21" s="5" t="s">
        <v>845</v>
      </c>
      <c r="P21" s="5" t="s">
        <v>99</v>
      </c>
      <c r="Q21" s="89">
        <f t="shared" si="4"/>
        <v>15</v>
      </c>
      <c r="R21" s="104" t="s">
        <v>100</v>
      </c>
      <c r="S21" s="89">
        <f t="shared" si="5"/>
        <v>15</v>
      </c>
      <c r="T21" s="98" t="s">
        <v>101</v>
      </c>
      <c r="U21" s="89">
        <f t="shared" si="0"/>
        <v>15</v>
      </c>
      <c r="V21" s="5" t="s">
        <v>295</v>
      </c>
      <c r="W21" s="98" t="s">
        <v>155</v>
      </c>
      <c r="X21" s="89">
        <f t="shared" si="9"/>
        <v>15</v>
      </c>
      <c r="Y21" s="104" t="s">
        <v>292</v>
      </c>
      <c r="Z21" s="104" t="s">
        <v>108</v>
      </c>
      <c r="AA21" s="89">
        <f t="shared" si="6"/>
        <v>15</v>
      </c>
      <c r="AB21" s="104" t="s">
        <v>296</v>
      </c>
      <c r="AC21" s="104" t="s">
        <v>110</v>
      </c>
      <c r="AD21" s="89">
        <f t="shared" si="1"/>
        <v>15</v>
      </c>
      <c r="AE21" s="104" t="s">
        <v>137</v>
      </c>
      <c r="AF21" s="104" t="s">
        <v>111</v>
      </c>
      <c r="AG21" s="89">
        <f t="shared" si="7"/>
        <v>15</v>
      </c>
      <c r="AH21" s="104" t="s">
        <v>297</v>
      </c>
      <c r="AI21" s="104" t="s">
        <v>114</v>
      </c>
      <c r="AJ21" s="89">
        <f t="shared" si="8"/>
        <v>10</v>
      </c>
      <c r="AK21" s="28" t="s">
        <v>298</v>
      </c>
      <c r="AL21" s="16">
        <f t="shared" si="2"/>
        <v>100</v>
      </c>
      <c r="AM21" s="39" t="str">
        <f t="shared" si="3"/>
        <v/>
      </c>
      <c r="AN21" s="119"/>
      <c r="AO21" s="116"/>
      <c r="AP21" s="161"/>
      <c r="AQ21" s="164"/>
      <c r="AR21" s="119"/>
      <c r="AS21" s="116"/>
      <c r="AT21" s="149"/>
      <c r="AU21" s="113"/>
      <c r="AV21" s="113"/>
      <c r="AW21" s="113"/>
      <c r="AX21" s="113"/>
      <c r="AY21" s="113"/>
      <c r="AZ21" s="119"/>
      <c r="BA21" s="116"/>
      <c r="BB21" s="190"/>
      <c r="BC21" s="26">
        <v>3</v>
      </c>
      <c r="BD21" s="238"/>
      <c r="BE21" s="98"/>
      <c r="BF21" s="318"/>
      <c r="BG21" s="318"/>
      <c r="BH21" s="28"/>
    </row>
    <row r="22" spans="1:60" ht="76.5" x14ac:dyDescent="0.25">
      <c r="A22" s="184"/>
      <c r="B22" s="137"/>
      <c r="C22" s="128"/>
      <c r="D22" s="324"/>
      <c r="E22" s="119"/>
      <c r="F22" s="137"/>
      <c r="G22" s="325"/>
      <c r="H22" s="146"/>
      <c r="I22" s="119"/>
      <c r="J22" s="137"/>
      <c r="K22" s="119"/>
      <c r="L22" s="119"/>
      <c r="M22" s="116"/>
      <c r="N22" s="7" t="s">
        <v>299</v>
      </c>
      <c r="O22" s="5" t="s">
        <v>846</v>
      </c>
      <c r="P22" s="5" t="s">
        <v>99</v>
      </c>
      <c r="Q22" s="89">
        <f t="shared" si="4"/>
        <v>15</v>
      </c>
      <c r="R22" s="104" t="s">
        <v>100</v>
      </c>
      <c r="S22" s="89">
        <f t="shared" si="5"/>
        <v>15</v>
      </c>
      <c r="T22" s="98" t="s">
        <v>101</v>
      </c>
      <c r="U22" s="89">
        <f t="shared" si="0"/>
        <v>15</v>
      </c>
      <c r="V22" s="5" t="s">
        <v>301</v>
      </c>
      <c r="W22" s="98" t="s">
        <v>155</v>
      </c>
      <c r="X22" s="89">
        <f t="shared" si="9"/>
        <v>15</v>
      </c>
      <c r="Y22" s="104" t="s">
        <v>292</v>
      </c>
      <c r="Z22" s="104" t="s">
        <v>108</v>
      </c>
      <c r="AA22" s="89">
        <f t="shared" si="6"/>
        <v>15</v>
      </c>
      <c r="AB22" s="104" t="s">
        <v>143</v>
      </c>
      <c r="AC22" s="104" t="s">
        <v>110</v>
      </c>
      <c r="AD22" s="89">
        <f t="shared" si="1"/>
        <v>15</v>
      </c>
      <c r="AE22" s="104" t="s">
        <v>137</v>
      </c>
      <c r="AF22" s="104" t="s">
        <v>111</v>
      </c>
      <c r="AG22" s="89">
        <f t="shared" si="7"/>
        <v>15</v>
      </c>
      <c r="AH22" s="104" t="s">
        <v>302</v>
      </c>
      <c r="AI22" s="104" t="s">
        <v>114</v>
      </c>
      <c r="AJ22" s="89">
        <f t="shared" si="8"/>
        <v>10</v>
      </c>
      <c r="AK22" s="28" t="s">
        <v>303</v>
      </c>
      <c r="AL22" s="16">
        <f t="shared" si="2"/>
        <v>100</v>
      </c>
      <c r="AM22" s="39" t="str">
        <f t="shared" si="3"/>
        <v/>
      </c>
      <c r="AN22" s="119"/>
      <c r="AO22" s="116"/>
      <c r="AP22" s="161"/>
      <c r="AQ22" s="164"/>
      <c r="AR22" s="119"/>
      <c r="AS22" s="116"/>
      <c r="AT22" s="149"/>
      <c r="AU22" s="113"/>
      <c r="AV22" s="113"/>
      <c r="AW22" s="113"/>
      <c r="AX22" s="113"/>
      <c r="AY22" s="113"/>
      <c r="AZ22" s="119"/>
      <c r="BA22" s="116"/>
      <c r="BB22" s="190"/>
      <c r="BC22" s="26"/>
      <c r="BD22" s="238"/>
      <c r="BE22" s="98"/>
      <c r="BF22" s="318"/>
      <c r="BG22" s="318"/>
      <c r="BH22" s="28"/>
    </row>
    <row r="23" spans="1:60" ht="76.5" x14ac:dyDescent="0.25">
      <c r="A23" s="184"/>
      <c r="B23" s="137"/>
      <c r="C23" s="128"/>
      <c r="D23" s="324"/>
      <c r="E23" s="119"/>
      <c r="F23" s="137"/>
      <c r="G23" s="325"/>
      <c r="H23" s="146"/>
      <c r="I23" s="119"/>
      <c r="J23" s="137"/>
      <c r="K23" s="119"/>
      <c r="L23" s="119"/>
      <c r="M23" s="116"/>
      <c r="N23" s="7" t="s">
        <v>847</v>
      </c>
      <c r="O23" s="5" t="s">
        <v>848</v>
      </c>
      <c r="P23" s="5" t="s">
        <v>99</v>
      </c>
      <c r="Q23" s="89">
        <f t="shared" si="4"/>
        <v>15</v>
      </c>
      <c r="R23" s="104" t="s">
        <v>100</v>
      </c>
      <c r="S23" s="89">
        <f t="shared" si="5"/>
        <v>15</v>
      </c>
      <c r="T23" s="98" t="s">
        <v>101</v>
      </c>
      <c r="U23" s="89">
        <f t="shared" si="0"/>
        <v>15</v>
      </c>
      <c r="V23" s="5" t="s">
        <v>306</v>
      </c>
      <c r="W23" s="98" t="s">
        <v>155</v>
      </c>
      <c r="X23" s="89">
        <f t="shared" si="9"/>
        <v>15</v>
      </c>
      <c r="Y23" s="104" t="s">
        <v>292</v>
      </c>
      <c r="Z23" s="104" t="s">
        <v>108</v>
      </c>
      <c r="AA23" s="89">
        <f t="shared" si="6"/>
        <v>15</v>
      </c>
      <c r="AB23" s="104" t="s">
        <v>143</v>
      </c>
      <c r="AC23" s="104" t="s">
        <v>110</v>
      </c>
      <c r="AD23" s="89">
        <f t="shared" si="1"/>
        <v>15</v>
      </c>
      <c r="AE23" s="104" t="s">
        <v>137</v>
      </c>
      <c r="AF23" s="104" t="s">
        <v>111</v>
      </c>
      <c r="AG23" s="89">
        <f t="shared" si="7"/>
        <v>15</v>
      </c>
      <c r="AH23" s="104" t="s">
        <v>307</v>
      </c>
      <c r="AI23" s="104" t="s">
        <v>114</v>
      </c>
      <c r="AJ23" s="89">
        <f t="shared" si="8"/>
        <v>10</v>
      </c>
      <c r="AK23" s="28" t="s">
        <v>308</v>
      </c>
      <c r="AL23" s="16">
        <f t="shared" si="2"/>
        <v>100</v>
      </c>
      <c r="AM23" s="39" t="str">
        <f t="shared" si="3"/>
        <v/>
      </c>
      <c r="AN23" s="119"/>
      <c r="AO23" s="116"/>
      <c r="AP23" s="161"/>
      <c r="AQ23" s="164"/>
      <c r="AR23" s="119"/>
      <c r="AS23" s="116"/>
      <c r="AT23" s="149"/>
      <c r="AU23" s="113"/>
      <c r="AV23" s="113"/>
      <c r="AW23" s="113"/>
      <c r="AX23" s="113"/>
      <c r="AY23" s="113"/>
      <c r="AZ23" s="119"/>
      <c r="BA23" s="116"/>
      <c r="BB23" s="190"/>
      <c r="BC23" s="26"/>
      <c r="BD23" s="19"/>
      <c r="BE23" s="21"/>
      <c r="BF23" s="21"/>
      <c r="BG23" s="21"/>
      <c r="BH23" s="28"/>
    </row>
    <row r="24" spans="1:60" x14ac:dyDescent="0.25">
      <c r="A24" s="184"/>
      <c r="B24" s="137"/>
      <c r="C24" s="128"/>
      <c r="D24" s="324"/>
      <c r="E24" s="119"/>
      <c r="F24" s="137"/>
      <c r="G24" s="325"/>
      <c r="H24" s="146"/>
      <c r="I24" s="119"/>
      <c r="J24" s="137"/>
      <c r="K24" s="119"/>
      <c r="L24" s="119"/>
      <c r="M24" s="116"/>
      <c r="N24" s="7"/>
      <c r="O24" s="5"/>
      <c r="P24" s="5"/>
      <c r="Q24" s="89" t="str">
        <f t="shared" si="4"/>
        <v/>
      </c>
      <c r="R24" s="104"/>
      <c r="S24" s="89" t="str">
        <f t="shared" si="5"/>
        <v/>
      </c>
      <c r="T24" s="98"/>
      <c r="U24" s="89" t="str">
        <f t="shared" si="0"/>
        <v/>
      </c>
      <c r="V24" s="5"/>
      <c r="W24" s="98"/>
      <c r="X24" s="89" t="str">
        <f t="shared" si="9"/>
        <v/>
      </c>
      <c r="Y24" s="104"/>
      <c r="Z24" s="104"/>
      <c r="AA24" s="89" t="str">
        <f t="shared" si="6"/>
        <v/>
      </c>
      <c r="AB24" s="104"/>
      <c r="AC24" s="104"/>
      <c r="AD24" s="89" t="str">
        <f t="shared" si="1"/>
        <v/>
      </c>
      <c r="AE24" s="104"/>
      <c r="AF24" s="104"/>
      <c r="AG24" s="89" t="str">
        <f t="shared" si="7"/>
        <v/>
      </c>
      <c r="AH24" s="104"/>
      <c r="AI24" s="104"/>
      <c r="AJ24" s="89" t="str">
        <f t="shared" si="8"/>
        <v/>
      </c>
      <c r="AK24" s="28"/>
      <c r="AL24" s="16" t="str">
        <f t="shared" si="2"/>
        <v/>
      </c>
      <c r="AM24" s="39" t="str">
        <f t="shared" si="3"/>
        <v/>
      </c>
      <c r="AN24" s="119"/>
      <c r="AO24" s="116"/>
      <c r="AP24" s="161"/>
      <c r="AQ24" s="164"/>
      <c r="AR24" s="119"/>
      <c r="AS24" s="116"/>
      <c r="AT24" s="149"/>
      <c r="AU24" s="113"/>
      <c r="AV24" s="113"/>
      <c r="AW24" s="113"/>
      <c r="AX24" s="113"/>
      <c r="AY24" s="113"/>
      <c r="AZ24" s="119"/>
      <c r="BA24" s="116"/>
      <c r="BB24" s="190"/>
      <c r="BC24" s="26">
        <v>4</v>
      </c>
      <c r="BD24" s="19"/>
      <c r="BE24" s="21"/>
      <c r="BF24" s="21"/>
      <c r="BG24" s="21"/>
      <c r="BH24" s="28"/>
    </row>
    <row r="25" spans="1:60" x14ac:dyDescent="0.25">
      <c r="A25" s="184"/>
      <c r="B25" s="137"/>
      <c r="C25" s="128"/>
      <c r="D25" s="324"/>
      <c r="E25" s="119"/>
      <c r="F25" s="137"/>
      <c r="G25" s="325"/>
      <c r="H25" s="146"/>
      <c r="I25" s="119"/>
      <c r="J25" s="137"/>
      <c r="K25" s="119"/>
      <c r="L25" s="119"/>
      <c r="M25" s="116"/>
      <c r="N25" s="7"/>
      <c r="O25" s="5"/>
      <c r="P25" s="5"/>
      <c r="Q25" s="89" t="str">
        <f t="shared" si="4"/>
        <v/>
      </c>
      <c r="R25" s="104"/>
      <c r="S25" s="89" t="str">
        <f t="shared" si="5"/>
        <v/>
      </c>
      <c r="T25" s="98"/>
      <c r="U25" s="89" t="str">
        <f t="shared" si="0"/>
        <v/>
      </c>
      <c r="V25" s="5"/>
      <c r="W25" s="98"/>
      <c r="X25" s="89" t="str">
        <f t="shared" si="9"/>
        <v/>
      </c>
      <c r="Y25" s="104"/>
      <c r="Z25" s="104"/>
      <c r="AA25" s="89" t="str">
        <f t="shared" si="6"/>
        <v/>
      </c>
      <c r="AB25" s="104"/>
      <c r="AC25" s="104"/>
      <c r="AD25" s="89" t="str">
        <f t="shared" si="1"/>
        <v/>
      </c>
      <c r="AE25" s="104"/>
      <c r="AF25" s="104"/>
      <c r="AG25" s="89" t="str">
        <f t="shared" si="7"/>
        <v/>
      </c>
      <c r="AH25" s="104"/>
      <c r="AI25" s="104"/>
      <c r="AJ25" s="89" t="str">
        <f t="shared" si="8"/>
        <v/>
      </c>
      <c r="AK25" s="28"/>
      <c r="AL25" s="16" t="str">
        <f t="shared" si="2"/>
        <v/>
      </c>
      <c r="AM25" s="39" t="str">
        <f t="shared" si="3"/>
        <v/>
      </c>
      <c r="AN25" s="119"/>
      <c r="AO25" s="116"/>
      <c r="AP25" s="161"/>
      <c r="AQ25" s="164"/>
      <c r="AR25" s="119"/>
      <c r="AS25" s="116"/>
      <c r="AT25" s="149"/>
      <c r="AU25" s="113"/>
      <c r="AV25" s="113"/>
      <c r="AW25" s="113"/>
      <c r="AX25" s="113"/>
      <c r="AY25" s="113"/>
      <c r="AZ25" s="119"/>
      <c r="BA25" s="116"/>
      <c r="BB25" s="190"/>
      <c r="BC25" s="26"/>
      <c r="BD25" s="19"/>
      <c r="BE25" s="21"/>
      <c r="BF25" s="21"/>
      <c r="BG25" s="21"/>
      <c r="BH25" s="28"/>
    </row>
    <row r="26" spans="1:60" x14ac:dyDescent="0.25">
      <c r="A26" s="184"/>
      <c r="B26" s="137"/>
      <c r="C26" s="128"/>
      <c r="D26" s="324"/>
      <c r="E26" s="119"/>
      <c r="F26" s="137"/>
      <c r="G26" s="325"/>
      <c r="H26" s="146"/>
      <c r="I26" s="119"/>
      <c r="J26" s="137"/>
      <c r="K26" s="119"/>
      <c r="L26" s="119"/>
      <c r="M26" s="116"/>
      <c r="N26" s="331"/>
      <c r="O26" s="5"/>
      <c r="P26" s="5"/>
      <c r="Q26" s="89" t="str">
        <f t="shared" si="4"/>
        <v/>
      </c>
      <c r="R26" s="104"/>
      <c r="S26" s="89" t="str">
        <f t="shared" si="5"/>
        <v/>
      </c>
      <c r="T26" s="98"/>
      <c r="U26" s="89" t="str">
        <f t="shared" si="0"/>
        <v/>
      </c>
      <c r="V26" s="5"/>
      <c r="W26" s="98"/>
      <c r="X26" s="89" t="str">
        <f t="shared" si="9"/>
        <v/>
      </c>
      <c r="Y26" s="104"/>
      <c r="Z26" s="104"/>
      <c r="AA26" s="89" t="str">
        <f t="shared" si="6"/>
        <v/>
      </c>
      <c r="AB26" s="104"/>
      <c r="AC26" s="104"/>
      <c r="AD26" s="89" t="str">
        <f t="shared" si="1"/>
        <v/>
      </c>
      <c r="AE26" s="104"/>
      <c r="AF26" s="104"/>
      <c r="AG26" s="89" t="str">
        <f t="shared" si="7"/>
        <v/>
      </c>
      <c r="AH26" s="104"/>
      <c r="AI26" s="104"/>
      <c r="AJ26" s="89" t="str">
        <f t="shared" si="8"/>
        <v/>
      </c>
      <c r="AK26" s="28"/>
      <c r="AL26" s="16" t="str">
        <f t="shared" si="2"/>
        <v/>
      </c>
      <c r="AM26" s="39" t="str">
        <f t="shared" si="3"/>
        <v/>
      </c>
      <c r="AN26" s="119"/>
      <c r="AO26" s="116"/>
      <c r="AP26" s="161"/>
      <c r="AQ26" s="164"/>
      <c r="AR26" s="119"/>
      <c r="AS26" s="116"/>
      <c r="AT26" s="149"/>
      <c r="AU26" s="113"/>
      <c r="AV26" s="113"/>
      <c r="AW26" s="113"/>
      <c r="AX26" s="113"/>
      <c r="AY26" s="113"/>
      <c r="AZ26" s="119"/>
      <c r="BA26" s="116"/>
      <c r="BB26" s="190"/>
      <c r="BC26" s="26"/>
      <c r="BD26" s="19"/>
      <c r="BE26" s="21"/>
      <c r="BF26" s="21"/>
      <c r="BG26" s="21"/>
      <c r="BH26" s="28"/>
    </row>
    <row r="27" spans="1:60" ht="15.75" thickBot="1" x14ac:dyDescent="0.3">
      <c r="A27" s="185"/>
      <c r="B27" s="138"/>
      <c r="C27" s="129"/>
      <c r="D27" s="326"/>
      <c r="E27" s="120"/>
      <c r="F27" s="138"/>
      <c r="G27" s="327"/>
      <c r="H27" s="147"/>
      <c r="I27" s="120"/>
      <c r="J27" s="138"/>
      <c r="K27" s="120"/>
      <c r="L27" s="120"/>
      <c r="M27" s="117"/>
      <c r="N27" s="8"/>
      <c r="O27" s="9"/>
      <c r="P27" s="9"/>
      <c r="Q27" s="90" t="str">
        <f t="shared" si="4"/>
        <v/>
      </c>
      <c r="R27" s="105"/>
      <c r="S27" s="90" t="str">
        <f t="shared" si="5"/>
        <v/>
      </c>
      <c r="T27" s="99"/>
      <c r="U27" s="90" t="str">
        <f t="shared" si="0"/>
        <v/>
      </c>
      <c r="V27" s="9"/>
      <c r="W27" s="99"/>
      <c r="X27" s="90" t="str">
        <f t="shared" si="9"/>
        <v/>
      </c>
      <c r="Y27" s="105"/>
      <c r="Z27" s="105"/>
      <c r="AA27" s="90" t="str">
        <f t="shared" si="6"/>
        <v/>
      </c>
      <c r="AB27" s="105"/>
      <c r="AC27" s="105"/>
      <c r="AD27" s="90" t="str">
        <f t="shared" si="1"/>
        <v/>
      </c>
      <c r="AE27" s="105"/>
      <c r="AF27" s="105"/>
      <c r="AG27" s="90" t="str">
        <f t="shared" si="7"/>
        <v/>
      </c>
      <c r="AH27" s="105"/>
      <c r="AI27" s="105"/>
      <c r="AJ27" s="90" t="str">
        <f t="shared" si="8"/>
        <v/>
      </c>
      <c r="AK27" s="6"/>
      <c r="AL27" s="17" t="str">
        <f t="shared" si="2"/>
        <v/>
      </c>
      <c r="AM27" s="18" t="str">
        <f t="shared" si="3"/>
        <v/>
      </c>
      <c r="AN27" s="120"/>
      <c r="AO27" s="117"/>
      <c r="AP27" s="162"/>
      <c r="AQ27" s="165"/>
      <c r="AR27" s="120"/>
      <c r="AS27" s="117"/>
      <c r="AT27" s="150"/>
      <c r="AU27" s="114"/>
      <c r="AV27" s="114"/>
      <c r="AW27" s="114"/>
      <c r="AX27" s="114"/>
      <c r="AY27" s="114"/>
      <c r="AZ27" s="120"/>
      <c r="BA27" s="117"/>
      <c r="BB27" s="191"/>
      <c r="BC27" s="27">
        <v>5</v>
      </c>
      <c r="BD27" s="20"/>
      <c r="BE27" s="23"/>
      <c r="BF27" s="23"/>
      <c r="BG27" s="23"/>
      <c r="BH27" s="6"/>
    </row>
    <row r="28" spans="1:60" x14ac:dyDescent="0.25">
      <c r="A28" s="186"/>
      <c r="B28" s="121"/>
      <c r="C28" s="121"/>
      <c r="D28" s="125"/>
      <c r="E28" s="121"/>
      <c r="F28" s="131"/>
      <c r="G28" s="132"/>
      <c r="H28" s="121"/>
      <c r="I28" s="111"/>
      <c r="J28" s="121"/>
      <c r="K28" s="111"/>
      <c r="L28" s="111"/>
      <c r="M28" s="111"/>
      <c r="N28" s="73"/>
      <c r="O28" s="73"/>
      <c r="P28" s="73"/>
      <c r="Q28" s="91"/>
      <c r="R28" s="94"/>
      <c r="S28" s="91"/>
      <c r="T28" s="93"/>
      <c r="U28" s="91"/>
      <c r="V28" s="73"/>
      <c r="W28" s="93"/>
      <c r="X28" s="91"/>
      <c r="Y28" s="94"/>
      <c r="Z28" s="94"/>
      <c r="AA28" s="91"/>
      <c r="AB28" s="94"/>
      <c r="AC28" s="94"/>
      <c r="AD28" s="91"/>
      <c r="AE28" s="94"/>
      <c r="AF28" s="94"/>
      <c r="AG28" s="91"/>
      <c r="AH28" s="94"/>
      <c r="AI28" s="94"/>
      <c r="AJ28" s="91"/>
      <c r="AK28" s="94"/>
      <c r="AL28" s="100"/>
      <c r="AM28" s="100"/>
      <c r="AN28" s="122"/>
      <c r="AO28" s="122"/>
      <c r="AP28" s="123"/>
      <c r="AQ28" s="124"/>
      <c r="AR28" s="122"/>
      <c r="AS28" s="122"/>
      <c r="AT28" s="111"/>
      <c r="AU28" s="111"/>
      <c r="AV28" s="111"/>
      <c r="AW28" s="111"/>
      <c r="AX28" s="111"/>
      <c r="AY28" s="111"/>
      <c r="AZ28" s="111"/>
      <c r="BA28" s="111"/>
      <c r="BB28" s="111"/>
      <c r="BC28" s="78"/>
      <c r="BD28" s="79"/>
      <c r="BE28" s="80"/>
      <c r="BF28" s="80"/>
      <c r="BG28" s="80"/>
      <c r="BH28" s="94"/>
    </row>
    <row r="29" spans="1:60" x14ac:dyDescent="0.25">
      <c r="A29" s="186"/>
      <c r="B29" s="121"/>
      <c r="C29" s="121"/>
      <c r="D29" s="125"/>
      <c r="E29" s="121"/>
      <c r="F29" s="131"/>
      <c r="G29" s="132"/>
      <c r="H29" s="121"/>
      <c r="I29" s="111"/>
      <c r="J29" s="121"/>
      <c r="K29" s="111"/>
      <c r="L29" s="111"/>
      <c r="M29" s="111"/>
      <c r="N29" s="73"/>
      <c r="O29" s="73"/>
      <c r="P29" s="73"/>
      <c r="Q29" s="91"/>
      <c r="R29" s="94"/>
      <c r="S29" s="91"/>
      <c r="T29" s="93"/>
      <c r="U29" s="91"/>
      <c r="V29" s="73"/>
      <c r="W29" s="93"/>
      <c r="X29" s="91"/>
      <c r="Y29" s="94"/>
      <c r="Z29" s="94"/>
      <c r="AA29" s="91"/>
      <c r="AB29" s="94"/>
      <c r="AC29" s="94"/>
      <c r="AD29" s="91"/>
      <c r="AE29" s="94"/>
      <c r="AF29" s="94"/>
      <c r="AG29" s="91"/>
      <c r="AH29" s="94"/>
      <c r="AI29" s="94"/>
      <c r="AJ29" s="91"/>
      <c r="AK29" s="94"/>
      <c r="AL29" s="100"/>
      <c r="AM29" s="100"/>
      <c r="AN29" s="111"/>
      <c r="AO29" s="111"/>
      <c r="AP29" s="123"/>
      <c r="AQ29" s="124"/>
      <c r="AR29" s="111"/>
      <c r="AS29" s="111"/>
      <c r="AT29" s="111"/>
      <c r="AU29" s="111"/>
      <c r="AV29" s="111"/>
      <c r="AW29" s="111"/>
      <c r="AX29" s="111"/>
      <c r="AY29" s="111"/>
      <c r="AZ29" s="111"/>
      <c r="BA29" s="111"/>
      <c r="BB29" s="111"/>
      <c r="BC29" s="81"/>
      <c r="BD29" s="79"/>
      <c r="BE29" s="80"/>
      <c r="BF29" s="80"/>
      <c r="BG29" s="80"/>
      <c r="BH29" s="94"/>
    </row>
    <row r="30" spans="1:60" x14ac:dyDescent="0.25">
      <c r="A30" s="186"/>
      <c r="B30" s="121"/>
      <c r="C30" s="121"/>
      <c r="D30" s="125"/>
      <c r="E30" s="121"/>
      <c r="F30" s="131"/>
      <c r="G30" s="132"/>
      <c r="H30" s="121"/>
      <c r="I30" s="111"/>
      <c r="J30" s="121"/>
      <c r="K30" s="111"/>
      <c r="L30" s="111"/>
      <c r="M30" s="111"/>
      <c r="N30" s="73"/>
      <c r="O30" s="73"/>
      <c r="P30" s="73"/>
      <c r="Q30" s="91"/>
      <c r="R30" s="94"/>
      <c r="S30" s="91"/>
      <c r="T30" s="93"/>
      <c r="U30" s="91"/>
      <c r="V30" s="73"/>
      <c r="W30" s="93"/>
      <c r="X30" s="91"/>
      <c r="Y30" s="94"/>
      <c r="Z30" s="94"/>
      <c r="AA30" s="91"/>
      <c r="AB30" s="94"/>
      <c r="AC30" s="94"/>
      <c r="AD30" s="91"/>
      <c r="AE30" s="94"/>
      <c r="AF30" s="94"/>
      <c r="AG30" s="91"/>
      <c r="AH30" s="94"/>
      <c r="AI30" s="94"/>
      <c r="AJ30" s="91"/>
      <c r="AK30" s="94"/>
      <c r="AL30" s="100"/>
      <c r="AM30" s="100"/>
      <c r="AN30" s="111"/>
      <c r="AO30" s="111"/>
      <c r="AP30" s="123"/>
      <c r="AQ30" s="124"/>
      <c r="AR30" s="111"/>
      <c r="AS30" s="111"/>
      <c r="AT30" s="111"/>
      <c r="AU30" s="111"/>
      <c r="AV30" s="111"/>
      <c r="AW30" s="111"/>
      <c r="AX30" s="111"/>
      <c r="AY30" s="111"/>
      <c r="AZ30" s="111"/>
      <c r="BA30" s="111"/>
      <c r="BB30" s="111"/>
      <c r="BC30" s="81"/>
      <c r="BD30" s="79"/>
      <c r="BE30" s="80"/>
      <c r="BF30" s="80"/>
      <c r="BG30" s="80"/>
      <c r="BH30" s="94"/>
    </row>
    <row r="31" spans="1:60" x14ac:dyDescent="0.25">
      <c r="A31" s="186"/>
      <c r="B31" s="121"/>
      <c r="C31" s="121"/>
      <c r="D31" s="125"/>
      <c r="E31" s="121"/>
      <c r="F31" s="131"/>
      <c r="G31" s="132"/>
      <c r="H31" s="121"/>
      <c r="I31" s="111"/>
      <c r="J31" s="121"/>
      <c r="K31" s="111"/>
      <c r="L31" s="111"/>
      <c r="M31" s="111"/>
      <c r="N31" s="73"/>
      <c r="O31" s="73"/>
      <c r="P31" s="73"/>
      <c r="Q31" s="91"/>
      <c r="R31" s="94"/>
      <c r="S31" s="91"/>
      <c r="T31" s="93"/>
      <c r="U31" s="91"/>
      <c r="V31" s="73"/>
      <c r="W31" s="93"/>
      <c r="X31" s="91"/>
      <c r="Y31" s="94"/>
      <c r="Z31" s="94"/>
      <c r="AA31" s="91"/>
      <c r="AB31" s="94"/>
      <c r="AC31" s="94"/>
      <c r="AD31" s="91"/>
      <c r="AE31" s="94"/>
      <c r="AF31" s="94"/>
      <c r="AG31" s="91"/>
      <c r="AH31" s="94"/>
      <c r="AI31" s="94"/>
      <c r="AJ31" s="91"/>
      <c r="AK31" s="94"/>
      <c r="AL31" s="100"/>
      <c r="AM31" s="100"/>
      <c r="AN31" s="111"/>
      <c r="AO31" s="111"/>
      <c r="AP31" s="123"/>
      <c r="AQ31" s="124"/>
      <c r="AR31" s="111"/>
      <c r="AS31" s="111"/>
      <c r="AT31" s="111"/>
      <c r="AU31" s="111"/>
      <c r="AV31" s="111"/>
      <c r="AW31" s="111"/>
      <c r="AX31" s="111"/>
      <c r="AY31" s="111"/>
      <c r="AZ31" s="111"/>
      <c r="BA31" s="111"/>
      <c r="BB31" s="111"/>
      <c r="BC31" s="81"/>
      <c r="BD31" s="79"/>
      <c r="BE31" s="80"/>
      <c r="BF31" s="80"/>
      <c r="BG31" s="80"/>
      <c r="BH31" s="94"/>
    </row>
    <row r="32" spans="1:60" x14ac:dyDescent="0.25">
      <c r="A32" s="186"/>
      <c r="B32" s="121"/>
      <c r="C32" s="121"/>
      <c r="D32" s="125"/>
      <c r="E32" s="121"/>
      <c r="F32" s="131"/>
      <c r="G32" s="132"/>
      <c r="H32" s="121"/>
      <c r="I32" s="111"/>
      <c r="J32" s="121"/>
      <c r="K32" s="111"/>
      <c r="L32" s="111"/>
      <c r="M32" s="111"/>
      <c r="N32" s="73"/>
      <c r="O32" s="73"/>
      <c r="P32" s="73"/>
      <c r="Q32" s="91"/>
      <c r="R32" s="94"/>
      <c r="S32" s="91"/>
      <c r="T32" s="93"/>
      <c r="U32" s="91"/>
      <c r="V32" s="73"/>
      <c r="W32" s="93"/>
      <c r="X32" s="91"/>
      <c r="Y32" s="94"/>
      <c r="Z32" s="94"/>
      <c r="AA32" s="91"/>
      <c r="AB32" s="94"/>
      <c r="AC32" s="94"/>
      <c r="AD32" s="91"/>
      <c r="AE32" s="94"/>
      <c r="AF32" s="94"/>
      <c r="AG32" s="91"/>
      <c r="AH32" s="94"/>
      <c r="AI32" s="94"/>
      <c r="AJ32" s="91"/>
      <c r="AK32" s="94"/>
      <c r="AL32" s="100"/>
      <c r="AM32" s="100"/>
      <c r="AN32" s="111"/>
      <c r="AO32" s="111"/>
      <c r="AP32" s="123"/>
      <c r="AQ32" s="124"/>
      <c r="AR32" s="111"/>
      <c r="AS32" s="111"/>
      <c r="AT32" s="111"/>
      <c r="AU32" s="111"/>
      <c r="AV32" s="111"/>
      <c r="AW32" s="111"/>
      <c r="AX32" s="111"/>
      <c r="AY32" s="111"/>
      <c r="AZ32" s="111"/>
      <c r="BA32" s="111"/>
      <c r="BB32" s="111"/>
      <c r="BC32" s="81"/>
      <c r="BD32" s="79"/>
      <c r="BE32" s="80"/>
      <c r="BF32" s="80"/>
      <c r="BG32" s="80"/>
      <c r="BH32" s="94"/>
    </row>
    <row r="33" spans="1:60" x14ac:dyDescent="0.25">
      <c r="A33" s="186"/>
      <c r="B33" s="121"/>
      <c r="C33" s="121"/>
      <c r="D33" s="125"/>
      <c r="E33" s="121"/>
      <c r="F33" s="131"/>
      <c r="G33" s="132"/>
      <c r="H33" s="121"/>
      <c r="I33" s="111"/>
      <c r="J33" s="121"/>
      <c r="K33" s="111"/>
      <c r="L33" s="111"/>
      <c r="M33" s="111"/>
      <c r="N33" s="73"/>
      <c r="O33" s="73"/>
      <c r="P33" s="73"/>
      <c r="Q33" s="91"/>
      <c r="R33" s="94"/>
      <c r="S33" s="91"/>
      <c r="T33" s="93"/>
      <c r="U33" s="91"/>
      <c r="V33" s="73"/>
      <c r="W33" s="93"/>
      <c r="X33" s="91"/>
      <c r="Y33" s="94"/>
      <c r="Z33" s="94"/>
      <c r="AA33" s="91"/>
      <c r="AB33" s="94"/>
      <c r="AC33" s="94"/>
      <c r="AD33" s="91"/>
      <c r="AE33" s="94"/>
      <c r="AF33" s="94"/>
      <c r="AG33" s="91"/>
      <c r="AH33" s="94"/>
      <c r="AI33" s="94"/>
      <c r="AJ33" s="91"/>
      <c r="AK33" s="94"/>
      <c r="AL33" s="100"/>
      <c r="AM33" s="100"/>
      <c r="AN33" s="122"/>
      <c r="AO33" s="122"/>
      <c r="AP33" s="123"/>
      <c r="AQ33" s="124"/>
      <c r="AR33" s="122"/>
      <c r="AS33" s="122"/>
      <c r="AT33" s="111"/>
      <c r="AU33" s="111"/>
      <c r="AV33" s="111"/>
      <c r="AW33" s="111"/>
      <c r="AX33" s="111"/>
      <c r="AY33" s="111"/>
      <c r="AZ33" s="111"/>
      <c r="BA33" s="111"/>
      <c r="BB33" s="111"/>
      <c r="BC33" s="78"/>
      <c r="BD33" s="79"/>
      <c r="BE33" s="80"/>
      <c r="BF33" s="80"/>
      <c r="BG33" s="80"/>
      <c r="BH33" s="94"/>
    </row>
    <row r="34" spans="1:60" x14ac:dyDescent="0.25">
      <c r="A34" s="186"/>
      <c r="B34" s="121"/>
      <c r="C34" s="121"/>
      <c r="D34" s="125"/>
      <c r="E34" s="121"/>
      <c r="F34" s="131"/>
      <c r="G34" s="132"/>
      <c r="H34" s="121"/>
      <c r="I34" s="111"/>
      <c r="J34" s="121"/>
      <c r="K34" s="111"/>
      <c r="L34" s="111"/>
      <c r="M34" s="111"/>
      <c r="N34" s="73"/>
      <c r="O34" s="73"/>
      <c r="P34" s="73"/>
      <c r="Q34" s="91"/>
      <c r="R34" s="94"/>
      <c r="S34" s="91"/>
      <c r="T34" s="93"/>
      <c r="U34" s="91"/>
      <c r="V34" s="73"/>
      <c r="W34" s="93"/>
      <c r="X34" s="91"/>
      <c r="Y34" s="94"/>
      <c r="Z34" s="94"/>
      <c r="AA34" s="91"/>
      <c r="AB34" s="94"/>
      <c r="AC34" s="94"/>
      <c r="AD34" s="91"/>
      <c r="AE34" s="94"/>
      <c r="AF34" s="94"/>
      <c r="AG34" s="91"/>
      <c r="AH34" s="94"/>
      <c r="AI34" s="94"/>
      <c r="AJ34" s="91"/>
      <c r="AK34" s="94"/>
      <c r="AL34" s="100"/>
      <c r="AM34" s="100"/>
      <c r="AN34" s="111"/>
      <c r="AO34" s="111"/>
      <c r="AP34" s="123"/>
      <c r="AQ34" s="124"/>
      <c r="AR34" s="111"/>
      <c r="AS34" s="111"/>
      <c r="AT34" s="111"/>
      <c r="AU34" s="111"/>
      <c r="AV34" s="111"/>
      <c r="AW34" s="111"/>
      <c r="AX34" s="111"/>
      <c r="AY34" s="111"/>
      <c r="AZ34" s="111"/>
      <c r="BA34" s="111"/>
      <c r="BB34" s="111"/>
      <c r="BC34" s="81"/>
      <c r="BD34" s="79"/>
      <c r="BE34" s="80"/>
      <c r="BF34" s="80"/>
      <c r="BG34" s="80"/>
      <c r="BH34" s="94"/>
    </row>
    <row r="35" spans="1:60" x14ac:dyDescent="0.25">
      <c r="A35" s="186"/>
      <c r="B35" s="121"/>
      <c r="C35" s="121"/>
      <c r="D35" s="125"/>
      <c r="E35" s="121"/>
      <c r="F35" s="131"/>
      <c r="G35" s="132"/>
      <c r="H35" s="121"/>
      <c r="I35" s="111"/>
      <c r="J35" s="121"/>
      <c r="K35" s="111"/>
      <c r="L35" s="111"/>
      <c r="M35" s="111"/>
      <c r="N35" s="73"/>
      <c r="O35" s="73"/>
      <c r="P35" s="73"/>
      <c r="Q35" s="91"/>
      <c r="R35" s="94"/>
      <c r="S35" s="91"/>
      <c r="T35" s="93"/>
      <c r="U35" s="91"/>
      <c r="V35" s="73"/>
      <c r="W35" s="93"/>
      <c r="X35" s="91"/>
      <c r="Y35" s="94"/>
      <c r="Z35" s="94"/>
      <c r="AA35" s="91"/>
      <c r="AB35" s="94"/>
      <c r="AC35" s="94"/>
      <c r="AD35" s="91"/>
      <c r="AE35" s="94"/>
      <c r="AF35" s="94"/>
      <c r="AG35" s="91"/>
      <c r="AH35" s="94"/>
      <c r="AI35" s="94"/>
      <c r="AJ35" s="91"/>
      <c r="AK35" s="94"/>
      <c r="AL35" s="100"/>
      <c r="AM35" s="100"/>
      <c r="AN35" s="111"/>
      <c r="AO35" s="111"/>
      <c r="AP35" s="123"/>
      <c r="AQ35" s="124"/>
      <c r="AR35" s="111"/>
      <c r="AS35" s="111"/>
      <c r="AT35" s="111"/>
      <c r="AU35" s="111"/>
      <c r="AV35" s="111"/>
      <c r="AW35" s="111"/>
      <c r="AX35" s="111"/>
      <c r="AY35" s="111"/>
      <c r="AZ35" s="111"/>
      <c r="BA35" s="111"/>
      <c r="BB35" s="111"/>
      <c r="BC35" s="81"/>
      <c r="BD35" s="79"/>
      <c r="BE35" s="80"/>
      <c r="BF35" s="80"/>
      <c r="BG35" s="80"/>
      <c r="BH35" s="94"/>
    </row>
    <row r="36" spans="1:60" x14ac:dyDescent="0.25">
      <c r="A36" s="186"/>
      <c r="B36" s="121"/>
      <c r="C36" s="121"/>
      <c r="D36" s="125"/>
      <c r="E36" s="121"/>
      <c r="F36" s="131"/>
      <c r="G36" s="132"/>
      <c r="H36" s="121"/>
      <c r="I36" s="111"/>
      <c r="J36" s="121"/>
      <c r="K36" s="111"/>
      <c r="L36" s="111"/>
      <c r="M36" s="111"/>
      <c r="N36" s="73"/>
      <c r="O36" s="73"/>
      <c r="P36" s="73"/>
      <c r="Q36" s="91"/>
      <c r="R36" s="94"/>
      <c r="S36" s="91"/>
      <c r="T36" s="93"/>
      <c r="U36" s="91"/>
      <c r="V36" s="73"/>
      <c r="W36" s="93"/>
      <c r="X36" s="91"/>
      <c r="Y36" s="94"/>
      <c r="Z36" s="94"/>
      <c r="AA36" s="91"/>
      <c r="AB36" s="94"/>
      <c r="AC36" s="94"/>
      <c r="AD36" s="91"/>
      <c r="AE36" s="94"/>
      <c r="AF36" s="94"/>
      <c r="AG36" s="91"/>
      <c r="AH36" s="94"/>
      <c r="AI36" s="94"/>
      <c r="AJ36" s="91"/>
      <c r="AK36" s="94"/>
      <c r="AL36" s="100"/>
      <c r="AM36" s="100"/>
      <c r="AN36" s="111"/>
      <c r="AO36" s="111"/>
      <c r="AP36" s="123"/>
      <c r="AQ36" s="124"/>
      <c r="AR36" s="111"/>
      <c r="AS36" s="111"/>
      <c r="AT36" s="111"/>
      <c r="AU36" s="111"/>
      <c r="AV36" s="111"/>
      <c r="AW36" s="111"/>
      <c r="AX36" s="111"/>
      <c r="AY36" s="111"/>
      <c r="AZ36" s="111"/>
      <c r="BA36" s="111"/>
      <c r="BB36" s="111"/>
      <c r="BC36" s="81"/>
      <c r="BD36" s="79"/>
      <c r="BE36" s="80"/>
      <c r="BF36" s="80"/>
      <c r="BG36" s="80"/>
      <c r="BH36" s="94"/>
    </row>
    <row r="37" spans="1:60" x14ac:dyDescent="0.25">
      <c r="A37" s="186"/>
      <c r="B37" s="121"/>
      <c r="C37" s="121"/>
      <c r="D37" s="125"/>
      <c r="E37" s="121"/>
      <c r="F37" s="131"/>
      <c r="G37" s="132"/>
      <c r="H37" s="121"/>
      <c r="I37" s="111"/>
      <c r="J37" s="121"/>
      <c r="K37" s="111"/>
      <c r="L37" s="111"/>
      <c r="M37" s="111"/>
      <c r="N37" s="73"/>
      <c r="O37" s="73"/>
      <c r="P37" s="73"/>
      <c r="Q37" s="91"/>
      <c r="R37" s="94"/>
      <c r="S37" s="91"/>
      <c r="T37" s="93"/>
      <c r="U37" s="91"/>
      <c r="V37" s="73"/>
      <c r="W37" s="93"/>
      <c r="X37" s="91"/>
      <c r="Y37" s="94"/>
      <c r="Z37" s="94"/>
      <c r="AA37" s="91"/>
      <c r="AB37" s="94"/>
      <c r="AC37" s="94"/>
      <c r="AD37" s="91"/>
      <c r="AE37" s="94"/>
      <c r="AF37" s="94"/>
      <c r="AG37" s="91"/>
      <c r="AH37" s="94"/>
      <c r="AI37" s="94"/>
      <c r="AJ37" s="91"/>
      <c r="AK37" s="94"/>
      <c r="AL37" s="100"/>
      <c r="AM37" s="100"/>
      <c r="AN37" s="111"/>
      <c r="AO37" s="111"/>
      <c r="AP37" s="123"/>
      <c r="AQ37" s="124"/>
      <c r="AR37" s="111"/>
      <c r="AS37" s="111"/>
      <c r="AT37" s="111"/>
      <c r="AU37" s="111"/>
      <c r="AV37" s="111"/>
      <c r="AW37" s="111"/>
      <c r="AX37" s="111"/>
      <c r="AY37" s="111"/>
      <c r="AZ37" s="111"/>
      <c r="BA37" s="111"/>
      <c r="BB37" s="111"/>
      <c r="BC37" s="81"/>
      <c r="BD37" s="79"/>
      <c r="BE37" s="80"/>
      <c r="BF37" s="80"/>
      <c r="BG37" s="80"/>
      <c r="BH37" s="94"/>
    </row>
    <row r="38" spans="1:60" x14ac:dyDescent="0.25">
      <c r="A38" s="186"/>
      <c r="B38" s="121"/>
      <c r="C38" s="121"/>
      <c r="D38" s="125"/>
      <c r="E38" s="121"/>
      <c r="F38" s="131"/>
      <c r="G38" s="132"/>
      <c r="H38" s="121"/>
      <c r="I38" s="111"/>
      <c r="J38" s="121"/>
      <c r="K38" s="111"/>
      <c r="L38" s="111"/>
      <c r="M38" s="111"/>
      <c r="N38" s="73"/>
      <c r="O38" s="73"/>
      <c r="P38" s="73"/>
      <c r="Q38" s="91"/>
      <c r="R38" s="94"/>
      <c r="S38" s="91"/>
      <c r="T38" s="93"/>
      <c r="U38" s="91"/>
      <c r="V38" s="73"/>
      <c r="W38" s="93"/>
      <c r="X38" s="91"/>
      <c r="Y38" s="94"/>
      <c r="Z38" s="94"/>
      <c r="AA38" s="91"/>
      <c r="AB38" s="94"/>
      <c r="AC38" s="94"/>
      <c r="AD38" s="91"/>
      <c r="AE38" s="94"/>
      <c r="AF38" s="94"/>
      <c r="AG38" s="91"/>
      <c r="AH38" s="94"/>
      <c r="AI38" s="94"/>
      <c r="AJ38" s="91"/>
      <c r="AK38" s="94"/>
      <c r="AL38" s="100"/>
      <c r="AM38" s="100"/>
      <c r="AN38" s="122"/>
      <c r="AO38" s="122"/>
      <c r="AP38" s="123"/>
      <c r="AQ38" s="124"/>
      <c r="AR38" s="122"/>
      <c r="AS38" s="122"/>
      <c r="AT38" s="111"/>
      <c r="AU38" s="111"/>
      <c r="AV38" s="111"/>
      <c r="AW38" s="111"/>
      <c r="AX38" s="111"/>
      <c r="AY38" s="111"/>
      <c r="AZ38" s="111"/>
      <c r="BA38" s="111"/>
      <c r="BB38" s="111"/>
      <c r="BC38" s="78"/>
      <c r="BD38" s="79"/>
      <c r="BE38" s="80"/>
      <c r="BF38" s="80"/>
      <c r="BG38" s="80"/>
      <c r="BH38" s="94"/>
    </row>
    <row r="39" spans="1:60" x14ac:dyDescent="0.25">
      <c r="A39" s="186"/>
      <c r="B39" s="121"/>
      <c r="C39" s="121"/>
      <c r="D39" s="125"/>
      <c r="E39" s="121"/>
      <c r="F39" s="131"/>
      <c r="G39" s="132"/>
      <c r="H39" s="121"/>
      <c r="I39" s="111"/>
      <c r="J39" s="121"/>
      <c r="K39" s="111"/>
      <c r="L39" s="111"/>
      <c r="M39" s="111"/>
      <c r="N39" s="73"/>
      <c r="O39" s="73"/>
      <c r="P39" s="73"/>
      <c r="Q39" s="91"/>
      <c r="R39" s="94"/>
      <c r="S39" s="91"/>
      <c r="T39" s="93"/>
      <c r="U39" s="91"/>
      <c r="V39" s="73"/>
      <c r="W39" s="93"/>
      <c r="X39" s="91"/>
      <c r="Y39" s="94"/>
      <c r="Z39" s="94"/>
      <c r="AA39" s="91"/>
      <c r="AB39" s="94"/>
      <c r="AC39" s="94"/>
      <c r="AD39" s="91"/>
      <c r="AE39" s="94"/>
      <c r="AF39" s="94"/>
      <c r="AG39" s="91"/>
      <c r="AH39" s="94"/>
      <c r="AI39" s="94"/>
      <c r="AJ39" s="91"/>
      <c r="AK39" s="94"/>
      <c r="AL39" s="100"/>
      <c r="AM39" s="100"/>
      <c r="AN39" s="111"/>
      <c r="AO39" s="111"/>
      <c r="AP39" s="123"/>
      <c r="AQ39" s="124"/>
      <c r="AR39" s="111"/>
      <c r="AS39" s="111"/>
      <c r="AT39" s="111"/>
      <c r="AU39" s="111"/>
      <c r="AV39" s="111"/>
      <c r="AW39" s="111"/>
      <c r="AX39" s="111"/>
      <c r="AY39" s="111"/>
      <c r="AZ39" s="111"/>
      <c r="BA39" s="111"/>
      <c r="BB39" s="111"/>
      <c r="BC39" s="81"/>
      <c r="BD39" s="79"/>
      <c r="BE39" s="80"/>
      <c r="BF39" s="80"/>
      <c r="BG39" s="80"/>
      <c r="BH39" s="94"/>
    </row>
    <row r="40" spans="1:60" x14ac:dyDescent="0.25">
      <c r="A40" s="186"/>
      <c r="B40" s="121"/>
      <c r="C40" s="121"/>
      <c r="D40" s="125"/>
      <c r="E40" s="121"/>
      <c r="F40" s="131"/>
      <c r="G40" s="132"/>
      <c r="H40" s="121"/>
      <c r="I40" s="111"/>
      <c r="J40" s="121"/>
      <c r="K40" s="111"/>
      <c r="L40" s="111"/>
      <c r="M40" s="111"/>
      <c r="N40" s="73"/>
      <c r="O40" s="73"/>
      <c r="P40" s="73"/>
      <c r="Q40" s="91"/>
      <c r="R40" s="94"/>
      <c r="S40" s="91"/>
      <c r="T40" s="93"/>
      <c r="U40" s="91"/>
      <c r="V40" s="73"/>
      <c r="W40" s="93"/>
      <c r="X40" s="91"/>
      <c r="Y40" s="94"/>
      <c r="Z40" s="94"/>
      <c r="AA40" s="91"/>
      <c r="AB40" s="94"/>
      <c r="AC40" s="94"/>
      <c r="AD40" s="91"/>
      <c r="AE40" s="94"/>
      <c r="AF40" s="94"/>
      <c r="AG40" s="91"/>
      <c r="AH40" s="94"/>
      <c r="AI40" s="94"/>
      <c r="AJ40" s="91"/>
      <c r="AK40" s="94"/>
      <c r="AL40" s="100"/>
      <c r="AM40" s="100"/>
      <c r="AN40" s="111"/>
      <c r="AO40" s="111"/>
      <c r="AP40" s="123"/>
      <c r="AQ40" s="124"/>
      <c r="AR40" s="111"/>
      <c r="AS40" s="111"/>
      <c r="AT40" s="111"/>
      <c r="AU40" s="111"/>
      <c r="AV40" s="111"/>
      <c r="AW40" s="111"/>
      <c r="AX40" s="111"/>
      <c r="AY40" s="111"/>
      <c r="AZ40" s="111"/>
      <c r="BA40" s="111"/>
      <c r="BB40" s="111"/>
      <c r="BC40" s="81"/>
      <c r="BD40" s="79"/>
      <c r="BE40" s="80"/>
      <c r="BF40" s="80"/>
      <c r="BG40" s="80"/>
      <c r="BH40" s="94"/>
    </row>
    <row r="41" spans="1:60" x14ac:dyDescent="0.25">
      <c r="A41" s="186"/>
      <c r="B41" s="121"/>
      <c r="C41" s="121"/>
      <c r="D41" s="125"/>
      <c r="E41" s="121"/>
      <c r="F41" s="131"/>
      <c r="G41" s="132"/>
      <c r="H41" s="121"/>
      <c r="I41" s="111"/>
      <c r="J41" s="121"/>
      <c r="K41" s="111"/>
      <c r="L41" s="111"/>
      <c r="M41" s="111"/>
      <c r="N41" s="73"/>
      <c r="O41" s="73"/>
      <c r="P41" s="73"/>
      <c r="Q41" s="91"/>
      <c r="R41" s="94"/>
      <c r="S41" s="91"/>
      <c r="T41" s="93"/>
      <c r="U41" s="91"/>
      <c r="V41" s="73"/>
      <c r="W41" s="93"/>
      <c r="X41" s="91"/>
      <c r="Y41" s="94"/>
      <c r="Z41" s="94"/>
      <c r="AA41" s="91"/>
      <c r="AB41" s="94"/>
      <c r="AC41" s="94"/>
      <c r="AD41" s="91"/>
      <c r="AE41" s="94"/>
      <c r="AF41" s="94"/>
      <c r="AG41" s="91"/>
      <c r="AH41" s="94"/>
      <c r="AI41" s="94"/>
      <c r="AJ41" s="91"/>
      <c r="AK41" s="94"/>
      <c r="AL41" s="100"/>
      <c r="AM41" s="100"/>
      <c r="AN41" s="111"/>
      <c r="AO41" s="111"/>
      <c r="AP41" s="123"/>
      <c r="AQ41" s="124"/>
      <c r="AR41" s="111"/>
      <c r="AS41" s="111"/>
      <c r="AT41" s="111"/>
      <c r="AU41" s="111"/>
      <c r="AV41" s="111"/>
      <c r="AW41" s="111"/>
      <c r="AX41" s="111"/>
      <c r="AY41" s="111"/>
      <c r="AZ41" s="111"/>
      <c r="BA41" s="111"/>
      <c r="BB41" s="111"/>
      <c r="BC41" s="81"/>
      <c r="BD41" s="79"/>
      <c r="BE41" s="80"/>
      <c r="BF41" s="80"/>
      <c r="BG41" s="80"/>
      <c r="BH41" s="94"/>
    </row>
    <row r="42" spans="1:60" x14ac:dyDescent="0.25">
      <c r="A42" s="186"/>
      <c r="B42" s="121"/>
      <c r="C42" s="121"/>
      <c r="D42" s="125"/>
      <c r="E42" s="121"/>
      <c r="F42" s="131"/>
      <c r="G42" s="132"/>
      <c r="H42" s="121"/>
      <c r="I42" s="111"/>
      <c r="J42" s="121"/>
      <c r="K42" s="111"/>
      <c r="L42" s="111"/>
      <c r="M42" s="111"/>
      <c r="N42" s="73"/>
      <c r="O42" s="73"/>
      <c r="P42" s="73"/>
      <c r="Q42" s="91"/>
      <c r="R42" s="94"/>
      <c r="S42" s="91"/>
      <c r="T42" s="93"/>
      <c r="U42" s="91"/>
      <c r="V42" s="73"/>
      <c r="W42" s="93"/>
      <c r="X42" s="91"/>
      <c r="Y42" s="94"/>
      <c r="Z42" s="94"/>
      <c r="AA42" s="91"/>
      <c r="AB42" s="94"/>
      <c r="AC42" s="94"/>
      <c r="AD42" s="91"/>
      <c r="AE42" s="94"/>
      <c r="AF42" s="94"/>
      <c r="AG42" s="91"/>
      <c r="AH42" s="94"/>
      <c r="AI42" s="94"/>
      <c r="AJ42" s="91"/>
      <c r="AK42" s="94"/>
      <c r="AL42" s="100"/>
      <c r="AM42" s="100"/>
      <c r="AN42" s="111"/>
      <c r="AO42" s="111"/>
      <c r="AP42" s="123"/>
      <c r="AQ42" s="124"/>
      <c r="AR42" s="111"/>
      <c r="AS42" s="111"/>
      <c r="AT42" s="111"/>
      <c r="AU42" s="111"/>
      <c r="AV42" s="111"/>
      <c r="AW42" s="111"/>
      <c r="AX42" s="111"/>
      <c r="AY42" s="111"/>
      <c r="AZ42" s="111"/>
      <c r="BA42" s="111"/>
      <c r="BB42" s="111"/>
      <c r="BC42" s="81"/>
      <c r="BD42" s="79"/>
      <c r="BE42" s="80"/>
      <c r="BF42" s="80"/>
      <c r="BG42" s="80"/>
      <c r="BH42" s="94"/>
    </row>
    <row r="43" spans="1:60" x14ac:dyDescent="0.25">
      <c r="A43" s="186"/>
      <c r="B43" s="121"/>
      <c r="C43" s="121"/>
      <c r="D43" s="125"/>
      <c r="E43" s="121"/>
      <c r="F43" s="131"/>
      <c r="G43" s="132"/>
      <c r="H43" s="121"/>
      <c r="I43" s="111"/>
      <c r="J43" s="121"/>
      <c r="K43" s="111"/>
      <c r="L43" s="111"/>
      <c r="M43" s="111"/>
      <c r="N43" s="73"/>
      <c r="O43" s="73"/>
      <c r="P43" s="73"/>
      <c r="Q43" s="91"/>
      <c r="R43" s="94"/>
      <c r="S43" s="91"/>
      <c r="T43" s="93"/>
      <c r="U43" s="91"/>
      <c r="V43" s="73"/>
      <c r="W43" s="93"/>
      <c r="X43" s="91"/>
      <c r="Y43" s="94"/>
      <c r="Z43" s="94"/>
      <c r="AA43" s="91"/>
      <c r="AB43" s="94"/>
      <c r="AC43" s="94"/>
      <c r="AD43" s="91"/>
      <c r="AE43" s="94"/>
      <c r="AF43" s="94"/>
      <c r="AG43" s="91"/>
      <c r="AH43" s="94"/>
      <c r="AI43" s="94"/>
      <c r="AJ43" s="91"/>
      <c r="AK43" s="94"/>
      <c r="AL43" s="100"/>
      <c r="AM43" s="100"/>
      <c r="AN43" s="122"/>
      <c r="AO43" s="122"/>
      <c r="AP43" s="123"/>
      <c r="AQ43" s="124"/>
      <c r="AR43" s="122"/>
      <c r="AS43" s="122"/>
      <c r="AT43" s="111"/>
      <c r="AU43" s="111"/>
      <c r="AV43" s="111"/>
      <c r="AW43" s="111"/>
      <c r="AX43" s="111"/>
      <c r="AY43" s="111"/>
      <c r="AZ43" s="111"/>
      <c r="BA43" s="111"/>
      <c r="BB43" s="111"/>
      <c r="BC43" s="78"/>
      <c r="BD43" s="79"/>
      <c r="BE43" s="80"/>
      <c r="BF43" s="80"/>
      <c r="BG43" s="80"/>
      <c r="BH43" s="94"/>
    </row>
    <row r="44" spans="1:60" x14ac:dyDescent="0.25">
      <c r="A44" s="186"/>
      <c r="B44" s="121"/>
      <c r="C44" s="121"/>
      <c r="D44" s="125"/>
      <c r="E44" s="121"/>
      <c r="F44" s="131"/>
      <c r="G44" s="132"/>
      <c r="H44" s="121"/>
      <c r="I44" s="111"/>
      <c r="J44" s="121"/>
      <c r="K44" s="111"/>
      <c r="L44" s="111"/>
      <c r="M44" s="111"/>
      <c r="N44" s="73"/>
      <c r="O44" s="73"/>
      <c r="P44" s="73"/>
      <c r="Q44" s="91"/>
      <c r="R44" s="94"/>
      <c r="S44" s="91"/>
      <c r="T44" s="93"/>
      <c r="U44" s="91"/>
      <c r="V44" s="73"/>
      <c r="W44" s="93"/>
      <c r="X44" s="91"/>
      <c r="Y44" s="94"/>
      <c r="Z44" s="94"/>
      <c r="AA44" s="91"/>
      <c r="AB44" s="94"/>
      <c r="AC44" s="94"/>
      <c r="AD44" s="91"/>
      <c r="AE44" s="94"/>
      <c r="AF44" s="94"/>
      <c r="AG44" s="91"/>
      <c r="AH44" s="94"/>
      <c r="AI44" s="94"/>
      <c r="AJ44" s="91"/>
      <c r="AK44" s="94"/>
      <c r="AL44" s="100"/>
      <c r="AM44" s="100"/>
      <c r="AN44" s="111"/>
      <c r="AO44" s="111"/>
      <c r="AP44" s="123"/>
      <c r="AQ44" s="124"/>
      <c r="AR44" s="111"/>
      <c r="AS44" s="111"/>
      <c r="AT44" s="111"/>
      <c r="AU44" s="111"/>
      <c r="AV44" s="111"/>
      <c r="AW44" s="111"/>
      <c r="AX44" s="111"/>
      <c r="AY44" s="111"/>
      <c r="AZ44" s="111"/>
      <c r="BA44" s="111"/>
      <c r="BB44" s="111"/>
      <c r="BC44" s="81"/>
      <c r="BD44" s="79"/>
      <c r="BE44" s="80"/>
      <c r="BF44" s="80"/>
      <c r="BG44" s="80"/>
      <c r="BH44" s="94"/>
    </row>
    <row r="45" spans="1:60" x14ac:dyDescent="0.25">
      <c r="A45" s="186"/>
      <c r="B45" s="121"/>
      <c r="C45" s="121"/>
      <c r="D45" s="125"/>
      <c r="E45" s="121"/>
      <c r="F45" s="131"/>
      <c r="G45" s="132"/>
      <c r="H45" s="121"/>
      <c r="I45" s="111"/>
      <c r="J45" s="121"/>
      <c r="K45" s="111"/>
      <c r="L45" s="111"/>
      <c r="M45" s="111"/>
      <c r="N45" s="73"/>
      <c r="O45" s="73"/>
      <c r="P45" s="73"/>
      <c r="Q45" s="91"/>
      <c r="R45" s="94"/>
      <c r="S45" s="91"/>
      <c r="T45" s="93"/>
      <c r="U45" s="91"/>
      <c r="V45" s="73"/>
      <c r="W45" s="93"/>
      <c r="X45" s="91"/>
      <c r="Y45" s="94"/>
      <c r="Z45" s="94"/>
      <c r="AA45" s="91"/>
      <c r="AB45" s="94"/>
      <c r="AC45" s="94"/>
      <c r="AD45" s="91"/>
      <c r="AE45" s="94"/>
      <c r="AF45" s="94"/>
      <c r="AG45" s="91"/>
      <c r="AH45" s="94"/>
      <c r="AI45" s="94"/>
      <c r="AJ45" s="91"/>
      <c r="AK45" s="94"/>
      <c r="AL45" s="100"/>
      <c r="AM45" s="100"/>
      <c r="AN45" s="111"/>
      <c r="AO45" s="111"/>
      <c r="AP45" s="123"/>
      <c r="AQ45" s="124"/>
      <c r="AR45" s="111"/>
      <c r="AS45" s="111"/>
      <c r="AT45" s="111"/>
      <c r="AU45" s="111"/>
      <c r="AV45" s="111"/>
      <c r="AW45" s="111"/>
      <c r="AX45" s="111"/>
      <c r="AY45" s="111"/>
      <c r="AZ45" s="111"/>
      <c r="BA45" s="111"/>
      <c r="BB45" s="111"/>
      <c r="BC45" s="81"/>
      <c r="BD45" s="79"/>
      <c r="BE45" s="80"/>
      <c r="BF45" s="80"/>
      <c r="BG45" s="80"/>
      <c r="BH45" s="94"/>
    </row>
    <row r="46" spans="1:60" x14ac:dyDescent="0.25">
      <c r="A46" s="186"/>
      <c r="B46" s="121"/>
      <c r="C46" s="121"/>
      <c r="D46" s="125"/>
      <c r="E46" s="121"/>
      <c r="F46" s="131"/>
      <c r="G46" s="132"/>
      <c r="H46" s="121"/>
      <c r="I46" s="111"/>
      <c r="J46" s="121"/>
      <c r="K46" s="111"/>
      <c r="L46" s="111"/>
      <c r="M46" s="111"/>
      <c r="N46" s="73"/>
      <c r="O46" s="73"/>
      <c r="P46" s="73"/>
      <c r="Q46" s="91"/>
      <c r="R46" s="94"/>
      <c r="S46" s="91"/>
      <c r="T46" s="93"/>
      <c r="U46" s="91"/>
      <c r="V46" s="73"/>
      <c r="W46" s="93"/>
      <c r="X46" s="91"/>
      <c r="Y46" s="94"/>
      <c r="Z46" s="94"/>
      <c r="AA46" s="91"/>
      <c r="AB46" s="94"/>
      <c r="AC46" s="94"/>
      <c r="AD46" s="91"/>
      <c r="AE46" s="94"/>
      <c r="AF46" s="94"/>
      <c r="AG46" s="91"/>
      <c r="AH46" s="94"/>
      <c r="AI46" s="94"/>
      <c r="AJ46" s="91"/>
      <c r="AK46" s="94"/>
      <c r="AL46" s="100"/>
      <c r="AM46" s="100"/>
      <c r="AN46" s="111"/>
      <c r="AO46" s="111"/>
      <c r="AP46" s="123"/>
      <c r="AQ46" s="124"/>
      <c r="AR46" s="111"/>
      <c r="AS46" s="111"/>
      <c r="AT46" s="111"/>
      <c r="AU46" s="111"/>
      <c r="AV46" s="111"/>
      <c r="AW46" s="111"/>
      <c r="AX46" s="111"/>
      <c r="AY46" s="111"/>
      <c r="AZ46" s="111"/>
      <c r="BA46" s="111"/>
      <c r="BB46" s="111"/>
      <c r="BC46" s="81"/>
      <c r="BD46" s="79"/>
      <c r="BE46" s="80"/>
      <c r="BF46" s="80"/>
      <c r="BG46" s="80"/>
      <c r="BH46" s="94"/>
    </row>
    <row r="47" spans="1:60" x14ac:dyDescent="0.25">
      <c r="A47" s="186"/>
      <c r="B47" s="121"/>
      <c r="C47" s="121"/>
      <c r="D47" s="125"/>
      <c r="E47" s="121"/>
      <c r="F47" s="131"/>
      <c r="G47" s="132"/>
      <c r="H47" s="121"/>
      <c r="I47" s="111"/>
      <c r="J47" s="121"/>
      <c r="K47" s="111"/>
      <c r="L47" s="111"/>
      <c r="M47" s="111"/>
      <c r="N47" s="73"/>
      <c r="O47" s="73"/>
      <c r="P47" s="73"/>
      <c r="Q47" s="91"/>
      <c r="R47" s="94"/>
      <c r="S47" s="91"/>
      <c r="T47" s="93"/>
      <c r="U47" s="91"/>
      <c r="V47" s="73"/>
      <c r="W47" s="93"/>
      <c r="X47" s="91"/>
      <c r="Y47" s="94"/>
      <c r="Z47" s="94"/>
      <c r="AA47" s="91"/>
      <c r="AB47" s="94"/>
      <c r="AC47" s="94"/>
      <c r="AD47" s="91"/>
      <c r="AE47" s="94"/>
      <c r="AF47" s="94"/>
      <c r="AG47" s="91"/>
      <c r="AH47" s="94"/>
      <c r="AI47" s="94"/>
      <c r="AJ47" s="91"/>
      <c r="AK47" s="94"/>
      <c r="AL47" s="100"/>
      <c r="AM47" s="100"/>
      <c r="AN47" s="111"/>
      <c r="AO47" s="111"/>
      <c r="AP47" s="123"/>
      <c r="AQ47" s="124"/>
      <c r="AR47" s="111"/>
      <c r="AS47" s="111"/>
      <c r="AT47" s="111"/>
      <c r="AU47" s="111"/>
      <c r="AV47" s="111"/>
      <c r="AW47" s="111"/>
      <c r="AX47" s="111"/>
      <c r="AY47" s="111"/>
      <c r="AZ47" s="111"/>
      <c r="BA47" s="111"/>
      <c r="BB47" s="111"/>
      <c r="BC47" s="81"/>
      <c r="BD47" s="79"/>
      <c r="BE47" s="80"/>
      <c r="BF47" s="80"/>
      <c r="BG47" s="80"/>
      <c r="BH47" s="94"/>
    </row>
    <row r="48" spans="1:60" x14ac:dyDescent="0.25">
      <c r="A48" s="186"/>
      <c r="B48" s="121"/>
      <c r="C48" s="121"/>
      <c r="D48" s="125"/>
      <c r="E48" s="121"/>
      <c r="F48" s="131"/>
      <c r="G48" s="132"/>
      <c r="H48" s="121"/>
      <c r="I48" s="111"/>
      <c r="J48" s="121"/>
      <c r="K48" s="111"/>
      <c r="L48" s="111"/>
      <c r="M48" s="111"/>
      <c r="N48" s="73"/>
      <c r="O48" s="73"/>
      <c r="P48" s="73"/>
      <c r="Q48" s="91"/>
      <c r="R48" s="94"/>
      <c r="S48" s="91"/>
      <c r="T48" s="93"/>
      <c r="U48" s="91"/>
      <c r="V48" s="73"/>
      <c r="W48" s="93"/>
      <c r="X48" s="91"/>
      <c r="Y48" s="94"/>
      <c r="Z48" s="94"/>
      <c r="AA48" s="91"/>
      <c r="AB48" s="94"/>
      <c r="AC48" s="94"/>
      <c r="AD48" s="91"/>
      <c r="AE48" s="94"/>
      <c r="AF48" s="94"/>
      <c r="AG48" s="91"/>
      <c r="AH48" s="94"/>
      <c r="AI48" s="94"/>
      <c r="AJ48" s="91"/>
      <c r="AK48" s="94"/>
      <c r="AL48" s="100"/>
      <c r="AM48" s="100"/>
      <c r="AN48" s="122"/>
      <c r="AO48" s="122"/>
      <c r="AP48" s="123"/>
      <c r="AQ48" s="124"/>
      <c r="AR48" s="122"/>
      <c r="AS48" s="122"/>
      <c r="AT48" s="111"/>
      <c r="AU48" s="111"/>
      <c r="AV48" s="111"/>
      <c r="AW48" s="111"/>
      <c r="AX48" s="111"/>
      <c r="AY48" s="111"/>
      <c r="AZ48" s="111"/>
      <c r="BA48" s="111"/>
      <c r="BB48" s="111"/>
      <c r="BC48" s="78"/>
      <c r="BD48" s="79"/>
      <c r="BE48" s="80"/>
      <c r="BF48" s="80"/>
      <c r="BG48" s="80"/>
      <c r="BH48" s="94"/>
    </row>
    <row r="49" spans="1:60" x14ac:dyDescent="0.25">
      <c r="A49" s="186"/>
      <c r="B49" s="121"/>
      <c r="C49" s="121"/>
      <c r="D49" s="125"/>
      <c r="E49" s="121"/>
      <c r="F49" s="131"/>
      <c r="G49" s="132"/>
      <c r="H49" s="121"/>
      <c r="I49" s="111"/>
      <c r="J49" s="121"/>
      <c r="K49" s="111"/>
      <c r="L49" s="111"/>
      <c r="M49" s="111"/>
      <c r="N49" s="73"/>
      <c r="O49" s="73"/>
      <c r="P49" s="73"/>
      <c r="Q49" s="91"/>
      <c r="R49" s="94"/>
      <c r="S49" s="91"/>
      <c r="T49" s="93"/>
      <c r="U49" s="91"/>
      <c r="V49" s="73"/>
      <c r="W49" s="93"/>
      <c r="X49" s="91"/>
      <c r="Y49" s="94"/>
      <c r="Z49" s="94"/>
      <c r="AA49" s="91"/>
      <c r="AB49" s="94"/>
      <c r="AC49" s="94"/>
      <c r="AD49" s="91"/>
      <c r="AE49" s="94"/>
      <c r="AF49" s="94"/>
      <c r="AG49" s="91"/>
      <c r="AH49" s="94"/>
      <c r="AI49" s="94"/>
      <c r="AJ49" s="91"/>
      <c r="AK49" s="94"/>
      <c r="AL49" s="100"/>
      <c r="AM49" s="100"/>
      <c r="AN49" s="111"/>
      <c r="AO49" s="111"/>
      <c r="AP49" s="123"/>
      <c r="AQ49" s="124"/>
      <c r="AR49" s="111"/>
      <c r="AS49" s="111"/>
      <c r="AT49" s="111"/>
      <c r="AU49" s="111"/>
      <c r="AV49" s="111"/>
      <c r="AW49" s="111"/>
      <c r="AX49" s="111"/>
      <c r="AY49" s="111"/>
      <c r="AZ49" s="111"/>
      <c r="BA49" s="111"/>
      <c r="BB49" s="111"/>
      <c r="BC49" s="81"/>
      <c r="BD49" s="79"/>
      <c r="BE49" s="80"/>
      <c r="BF49" s="80"/>
      <c r="BG49" s="80"/>
      <c r="BH49" s="94"/>
    </row>
    <row r="50" spans="1:60" x14ac:dyDescent="0.25">
      <c r="A50" s="186"/>
      <c r="B50" s="121"/>
      <c r="C50" s="121"/>
      <c r="D50" s="125"/>
      <c r="E50" s="121"/>
      <c r="F50" s="131"/>
      <c r="G50" s="132"/>
      <c r="H50" s="121"/>
      <c r="I50" s="111"/>
      <c r="J50" s="121"/>
      <c r="K50" s="111"/>
      <c r="L50" s="111"/>
      <c r="M50" s="111"/>
      <c r="N50" s="73"/>
      <c r="O50" s="73"/>
      <c r="P50" s="73"/>
      <c r="Q50" s="91"/>
      <c r="R50" s="94"/>
      <c r="S50" s="91"/>
      <c r="T50" s="93"/>
      <c r="U50" s="91"/>
      <c r="V50" s="73"/>
      <c r="W50" s="93"/>
      <c r="X50" s="91"/>
      <c r="Y50" s="94"/>
      <c r="Z50" s="94"/>
      <c r="AA50" s="91"/>
      <c r="AB50" s="94"/>
      <c r="AC50" s="94"/>
      <c r="AD50" s="91"/>
      <c r="AE50" s="94"/>
      <c r="AF50" s="94"/>
      <c r="AG50" s="91"/>
      <c r="AH50" s="94"/>
      <c r="AI50" s="94"/>
      <c r="AJ50" s="91"/>
      <c r="AK50" s="94"/>
      <c r="AL50" s="100"/>
      <c r="AM50" s="100"/>
      <c r="AN50" s="111"/>
      <c r="AO50" s="111"/>
      <c r="AP50" s="123"/>
      <c r="AQ50" s="124"/>
      <c r="AR50" s="111"/>
      <c r="AS50" s="111"/>
      <c r="AT50" s="111"/>
      <c r="AU50" s="111"/>
      <c r="AV50" s="111"/>
      <c r="AW50" s="111"/>
      <c r="AX50" s="111"/>
      <c r="AY50" s="111"/>
      <c r="AZ50" s="111"/>
      <c r="BA50" s="111"/>
      <c r="BB50" s="111"/>
      <c r="BC50" s="81"/>
      <c r="BD50" s="79"/>
      <c r="BE50" s="80"/>
      <c r="BF50" s="80"/>
      <c r="BG50" s="80"/>
      <c r="BH50" s="94"/>
    </row>
    <row r="51" spans="1:60" x14ac:dyDescent="0.25">
      <c r="A51" s="186"/>
      <c r="B51" s="121"/>
      <c r="C51" s="121"/>
      <c r="D51" s="125"/>
      <c r="E51" s="121"/>
      <c r="F51" s="131"/>
      <c r="G51" s="132"/>
      <c r="H51" s="121"/>
      <c r="I51" s="111"/>
      <c r="J51" s="121"/>
      <c r="K51" s="111"/>
      <c r="L51" s="111"/>
      <c r="M51" s="111"/>
      <c r="N51" s="73"/>
      <c r="O51" s="73"/>
      <c r="P51" s="73"/>
      <c r="Q51" s="91"/>
      <c r="R51" s="94"/>
      <c r="S51" s="91"/>
      <c r="T51" s="93"/>
      <c r="U51" s="91"/>
      <c r="V51" s="73"/>
      <c r="W51" s="93"/>
      <c r="X51" s="91"/>
      <c r="Y51" s="94"/>
      <c r="Z51" s="94"/>
      <c r="AA51" s="91"/>
      <c r="AB51" s="94"/>
      <c r="AC51" s="94"/>
      <c r="AD51" s="91"/>
      <c r="AE51" s="94"/>
      <c r="AF51" s="94"/>
      <c r="AG51" s="91"/>
      <c r="AH51" s="94"/>
      <c r="AI51" s="94"/>
      <c r="AJ51" s="91"/>
      <c r="AK51" s="94"/>
      <c r="AL51" s="100"/>
      <c r="AM51" s="100"/>
      <c r="AN51" s="111"/>
      <c r="AO51" s="111"/>
      <c r="AP51" s="123"/>
      <c r="AQ51" s="124"/>
      <c r="AR51" s="111"/>
      <c r="AS51" s="111"/>
      <c r="AT51" s="111"/>
      <c r="AU51" s="111"/>
      <c r="AV51" s="111"/>
      <c r="AW51" s="111"/>
      <c r="AX51" s="111"/>
      <c r="AY51" s="111"/>
      <c r="AZ51" s="111"/>
      <c r="BA51" s="111"/>
      <c r="BB51" s="111"/>
      <c r="BC51" s="81"/>
      <c r="BD51" s="79"/>
      <c r="BE51" s="80"/>
      <c r="BF51" s="80"/>
      <c r="BG51" s="80"/>
      <c r="BH51" s="94"/>
    </row>
    <row r="52" spans="1:60" x14ac:dyDescent="0.25">
      <c r="A52" s="186"/>
      <c r="B52" s="121"/>
      <c r="C52" s="121"/>
      <c r="D52" s="125"/>
      <c r="E52" s="121"/>
      <c r="F52" s="131"/>
      <c r="G52" s="132"/>
      <c r="H52" s="121"/>
      <c r="I52" s="111"/>
      <c r="J52" s="121"/>
      <c r="K52" s="111"/>
      <c r="L52" s="111"/>
      <c r="M52" s="111"/>
      <c r="N52" s="73"/>
      <c r="O52" s="73"/>
      <c r="P52" s="73"/>
      <c r="Q52" s="91"/>
      <c r="R52" s="94"/>
      <c r="S52" s="91"/>
      <c r="T52" s="93"/>
      <c r="U52" s="91"/>
      <c r="V52" s="73"/>
      <c r="W52" s="93"/>
      <c r="X52" s="91"/>
      <c r="Y52" s="94"/>
      <c r="Z52" s="94"/>
      <c r="AA52" s="91"/>
      <c r="AB52" s="94"/>
      <c r="AC52" s="94"/>
      <c r="AD52" s="91"/>
      <c r="AE52" s="94"/>
      <c r="AF52" s="94"/>
      <c r="AG52" s="91"/>
      <c r="AH52" s="94"/>
      <c r="AI52" s="94"/>
      <c r="AJ52" s="91"/>
      <c r="AK52" s="94"/>
      <c r="AL52" s="100"/>
      <c r="AM52" s="100"/>
      <c r="AN52" s="111"/>
      <c r="AO52" s="111"/>
      <c r="AP52" s="123"/>
      <c r="AQ52" s="124"/>
      <c r="AR52" s="111"/>
      <c r="AS52" s="111"/>
      <c r="AT52" s="111"/>
      <c r="AU52" s="111"/>
      <c r="AV52" s="111"/>
      <c r="AW52" s="111"/>
      <c r="AX52" s="111"/>
      <c r="AY52" s="111"/>
      <c r="AZ52" s="111"/>
      <c r="BA52" s="111"/>
      <c r="BB52" s="111"/>
      <c r="BC52" s="81"/>
      <c r="BD52" s="79"/>
      <c r="BE52" s="80"/>
      <c r="BF52" s="80"/>
      <c r="BG52" s="80"/>
      <c r="BH52" s="94"/>
    </row>
  </sheetData>
  <mergeCells count="271">
    <mergeCell ref="AZ48:AZ52"/>
    <mergeCell ref="BA48:BA52"/>
    <mergeCell ref="BB48:BB52"/>
    <mergeCell ref="AT48:AT52"/>
    <mergeCell ref="AU48:AU52"/>
    <mergeCell ref="AV48:AV52"/>
    <mergeCell ref="AW48:AW52"/>
    <mergeCell ref="AX48:AX52"/>
    <mergeCell ref="AY48:AY52"/>
    <mergeCell ref="AN48:AN52"/>
    <mergeCell ref="AO48:AO52"/>
    <mergeCell ref="AP48:AP52"/>
    <mergeCell ref="AQ48:AQ52"/>
    <mergeCell ref="AR48:AR52"/>
    <mergeCell ref="AS48:AS52"/>
    <mergeCell ref="H48:H52"/>
    <mergeCell ref="I48:I52"/>
    <mergeCell ref="J48:J52"/>
    <mergeCell ref="K48:K52"/>
    <mergeCell ref="L48:L52"/>
    <mergeCell ref="M48:M52"/>
    <mergeCell ref="AZ43:AZ47"/>
    <mergeCell ref="BA43:BA47"/>
    <mergeCell ref="BB43:BB47"/>
    <mergeCell ref="A48:A52"/>
    <mergeCell ref="B48:B52"/>
    <mergeCell ref="C48:C52"/>
    <mergeCell ref="D48:D52"/>
    <mergeCell ref="E48:E52"/>
    <mergeCell ref="F48:F52"/>
    <mergeCell ref="G48:G52"/>
    <mergeCell ref="AT43:AT47"/>
    <mergeCell ref="AU43:AU47"/>
    <mergeCell ref="AV43:AV47"/>
    <mergeCell ref="AW43:AW47"/>
    <mergeCell ref="AX43:AX47"/>
    <mergeCell ref="AY43:AY47"/>
    <mergeCell ref="AN43:AN47"/>
    <mergeCell ref="AO43:AO47"/>
    <mergeCell ref="AP43:AP47"/>
    <mergeCell ref="AQ43:AQ47"/>
    <mergeCell ref="AR43:AR47"/>
    <mergeCell ref="AS43:AS47"/>
    <mergeCell ref="H43:H47"/>
    <mergeCell ref="I43:I47"/>
    <mergeCell ref="J43:J47"/>
    <mergeCell ref="K43:K47"/>
    <mergeCell ref="L43:L47"/>
    <mergeCell ref="M43:M47"/>
    <mergeCell ref="AZ38:AZ42"/>
    <mergeCell ref="BA38:BA42"/>
    <mergeCell ref="BB38:BB42"/>
    <mergeCell ref="A43:A47"/>
    <mergeCell ref="B43:B47"/>
    <mergeCell ref="C43:C47"/>
    <mergeCell ref="D43:D47"/>
    <mergeCell ref="E43:E47"/>
    <mergeCell ref="F43:F47"/>
    <mergeCell ref="G43:G47"/>
    <mergeCell ref="AT38:AT42"/>
    <mergeCell ref="AU38:AU42"/>
    <mergeCell ref="AV38:AV42"/>
    <mergeCell ref="AW38:AW42"/>
    <mergeCell ref="AX38:AX42"/>
    <mergeCell ref="AY38:AY42"/>
    <mergeCell ref="AN38:AN42"/>
    <mergeCell ref="AO38:AO42"/>
    <mergeCell ref="AP38:AP42"/>
    <mergeCell ref="AQ38:AQ42"/>
    <mergeCell ref="AR38:AR42"/>
    <mergeCell ref="AS38:AS42"/>
    <mergeCell ref="H38:H42"/>
    <mergeCell ref="I38:I42"/>
    <mergeCell ref="J38:J42"/>
    <mergeCell ref="K38:K42"/>
    <mergeCell ref="L38:L42"/>
    <mergeCell ref="M38:M42"/>
    <mergeCell ref="AZ33:AZ37"/>
    <mergeCell ref="BA33:BA37"/>
    <mergeCell ref="BB33:BB37"/>
    <mergeCell ref="A38:A42"/>
    <mergeCell ref="B38:B42"/>
    <mergeCell ref="C38:C42"/>
    <mergeCell ref="D38:D42"/>
    <mergeCell ref="E38:E42"/>
    <mergeCell ref="F38:F42"/>
    <mergeCell ref="G38:G42"/>
    <mergeCell ref="AT33:AT37"/>
    <mergeCell ref="AU33:AU37"/>
    <mergeCell ref="AV33:AV37"/>
    <mergeCell ref="AW33:AW37"/>
    <mergeCell ref="AX33:AX37"/>
    <mergeCell ref="AY33:AY37"/>
    <mergeCell ref="AN33:AN37"/>
    <mergeCell ref="AO33:AO37"/>
    <mergeCell ref="AP33:AP37"/>
    <mergeCell ref="AQ33:AQ37"/>
    <mergeCell ref="AR33:AR37"/>
    <mergeCell ref="AS33:AS37"/>
    <mergeCell ref="H33:H37"/>
    <mergeCell ref="I33:I37"/>
    <mergeCell ref="J33:J37"/>
    <mergeCell ref="K33:K37"/>
    <mergeCell ref="L33:L37"/>
    <mergeCell ref="M33:M37"/>
    <mergeCell ref="AZ28:AZ32"/>
    <mergeCell ref="BA28:BA32"/>
    <mergeCell ref="BB28:BB32"/>
    <mergeCell ref="A33:A37"/>
    <mergeCell ref="B33:B37"/>
    <mergeCell ref="C33:C37"/>
    <mergeCell ref="D33:D37"/>
    <mergeCell ref="E33:E37"/>
    <mergeCell ref="F33:F37"/>
    <mergeCell ref="G33:G37"/>
    <mergeCell ref="AT28:AT32"/>
    <mergeCell ref="AU28:AU32"/>
    <mergeCell ref="AV28:AV32"/>
    <mergeCell ref="AW28:AW32"/>
    <mergeCell ref="AX28:AX32"/>
    <mergeCell ref="AY28:AY32"/>
    <mergeCell ref="AN28:AN32"/>
    <mergeCell ref="AO28:AO32"/>
    <mergeCell ref="AP28:AP32"/>
    <mergeCell ref="AQ28:AQ32"/>
    <mergeCell ref="AR28:AR32"/>
    <mergeCell ref="AS28:AS32"/>
    <mergeCell ref="H28:H32"/>
    <mergeCell ref="I28:I32"/>
    <mergeCell ref="J28:J32"/>
    <mergeCell ref="K28:K32"/>
    <mergeCell ref="L28:L32"/>
    <mergeCell ref="M28:M32"/>
    <mergeCell ref="AZ19:AZ27"/>
    <mergeCell ref="BA19:BA27"/>
    <mergeCell ref="BB19:BB27"/>
    <mergeCell ref="A28:A32"/>
    <mergeCell ref="B28:B32"/>
    <mergeCell ref="C28:C32"/>
    <mergeCell ref="D28:D32"/>
    <mergeCell ref="E28:E32"/>
    <mergeCell ref="F28:F32"/>
    <mergeCell ref="G28:G32"/>
    <mergeCell ref="AT19:AT27"/>
    <mergeCell ref="AU19:AU27"/>
    <mergeCell ref="AV19:AV27"/>
    <mergeCell ref="AW19:AW27"/>
    <mergeCell ref="AX19:AX27"/>
    <mergeCell ref="AY19:AY27"/>
    <mergeCell ref="AN19:AN27"/>
    <mergeCell ref="AO19:AO27"/>
    <mergeCell ref="AP19:AP27"/>
    <mergeCell ref="AQ19:AQ27"/>
    <mergeCell ref="AR19:AR27"/>
    <mergeCell ref="AS19:AS27"/>
    <mergeCell ref="H19:H27"/>
    <mergeCell ref="I19:I27"/>
    <mergeCell ref="J19:J27"/>
    <mergeCell ref="K19:K27"/>
    <mergeCell ref="L19:L27"/>
    <mergeCell ref="M19:M27"/>
    <mergeCell ref="AZ14:AZ18"/>
    <mergeCell ref="BA14:BA18"/>
    <mergeCell ref="BB14:BB18"/>
    <mergeCell ref="A19:A27"/>
    <mergeCell ref="B19:B27"/>
    <mergeCell ref="C19:C27"/>
    <mergeCell ref="D19:D27"/>
    <mergeCell ref="E19:E27"/>
    <mergeCell ref="F19:F27"/>
    <mergeCell ref="G19:G27"/>
    <mergeCell ref="AT14:AT18"/>
    <mergeCell ref="AU14:AU18"/>
    <mergeCell ref="AV14:AV18"/>
    <mergeCell ref="AW14:AW18"/>
    <mergeCell ref="AX14:AX18"/>
    <mergeCell ref="AY14:AY18"/>
    <mergeCell ref="AN14:AN18"/>
    <mergeCell ref="AO14:AO18"/>
    <mergeCell ref="AP14:AP18"/>
    <mergeCell ref="AQ14:AQ18"/>
    <mergeCell ref="AR14:AR18"/>
    <mergeCell ref="AS14:AS18"/>
    <mergeCell ref="H14:H18"/>
    <mergeCell ref="I14:I18"/>
    <mergeCell ref="J14:J18"/>
    <mergeCell ref="K14:K18"/>
    <mergeCell ref="L14:L18"/>
    <mergeCell ref="M14:M18"/>
    <mergeCell ref="AZ8:AZ13"/>
    <mergeCell ref="BA8:BA13"/>
    <mergeCell ref="BB8:BB13"/>
    <mergeCell ref="A14:A18"/>
    <mergeCell ref="B14:B18"/>
    <mergeCell ref="C14:C18"/>
    <mergeCell ref="D14:D18"/>
    <mergeCell ref="E14:E18"/>
    <mergeCell ref="F14:F18"/>
    <mergeCell ref="G14:G18"/>
    <mergeCell ref="AT8:AT13"/>
    <mergeCell ref="AU8:AU13"/>
    <mergeCell ref="AV8:AV13"/>
    <mergeCell ref="AW8:AW13"/>
    <mergeCell ref="AX8:AX13"/>
    <mergeCell ref="AY8:AY13"/>
    <mergeCell ref="AN8:AN13"/>
    <mergeCell ref="AO8:AO13"/>
    <mergeCell ref="AP8:AP13"/>
    <mergeCell ref="AQ8:AQ13"/>
    <mergeCell ref="AR8:AR13"/>
    <mergeCell ref="AS8:AS13"/>
    <mergeCell ref="H8:H13"/>
    <mergeCell ref="I8:I13"/>
    <mergeCell ref="J8:J13"/>
    <mergeCell ref="K8:K13"/>
    <mergeCell ref="L8:L13"/>
    <mergeCell ref="M8:M13"/>
    <mergeCell ref="AZ3:AZ7"/>
    <mergeCell ref="BA3:BA7"/>
    <mergeCell ref="BB3:BB7"/>
    <mergeCell ref="A8:A13"/>
    <mergeCell ref="B8:B13"/>
    <mergeCell ref="C8:C13"/>
    <mergeCell ref="D8:D13"/>
    <mergeCell ref="E8:E13"/>
    <mergeCell ref="F8:F13"/>
    <mergeCell ref="G8:G13"/>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8 AE9:AF9">
    <cfRule type="containsText" dxfId="2777" priority="333" operator="containsText" text="BAJA">
      <formula>NOT(ISERROR(SEARCH("BAJA",Y9)))</formula>
    </cfRule>
    <cfRule type="containsText" dxfId="2776" priority="334" operator="containsText" text="MEDIA">
      <formula>NOT(ISERROR(SEARCH("MEDIA",Y9)))</formula>
    </cfRule>
    <cfRule type="containsText" dxfId="2775" priority="335" operator="containsText" text="ALTA">
      <formula>NOT(ISERROR(SEARCH("ALTA",Y9)))</formula>
    </cfRule>
  </conditionalFormatting>
  <conditionalFormatting sqref="W14 Z14 AB14:AC14 AH14:AI14 X14:X18 AE14:AF14">
    <cfRule type="containsText" dxfId="2774" priority="378" operator="containsText" text="BAJA">
      <formula>NOT(ISERROR(SEARCH("BAJA",W14)))</formula>
    </cfRule>
    <cfRule type="containsText" dxfId="2773" priority="379" operator="containsText" text="MEDIA">
      <formula>NOT(ISERROR(SEARCH("MEDIA",W14)))</formula>
    </cfRule>
    <cfRule type="containsText" dxfId="2772" priority="380" operator="containsText" text="ALTA">
      <formula>NOT(ISERROR(SEARCH("ALTA",W14)))</formula>
    </cfRule>
  </conditionalFormatting>
  <conditionalFormatting sqref="AB15:AC15">
    <cfRule type="containsText" dxfId="2771" priority="375" operator="containsText" text="BAJA">
      <formula>NOT(ISERROR(SEARCH("BAJA",AB15)))</formula>
    </cfRule>
    <cfRule type="containsText" dxfId="2770" priority="376" operator="containsText" text="MEDIA">
      <formula>NOT(ISERROR(SEARCH("MEDIA",AB15)))</formula>
    </cfRule>
    <cfRule type="containsText" dxfId="2769" priority="377" operator="containsText" text="ALTA">
      <formula>NOT(ISERROR(SEARCH("ALTA",AB15)))</formula>
    </cfRule>
  </conditionalFormatting>
  <conditionalFormatting sqref="AB16:AC16">
    <cfRule type="containsText" dxfId="2768" priority="372" operator="containsText" text="BAJA">
      <formula>NOT(ISERROR(SEARCH("BAJA",AB16)))</formula>
    </cfRule>
    <cfRule type="containsText" dxfId="2767" priority="373" operator="containsText" text="MEDIA">
      <formula>NOT(ISERROR(SEARCH("MEDIA",AB16)))</formula>
    </cfRule>
    <cfRule type="containsText" dxfId="2766" priority="374" operator="containsText" text="ALTA">
      <formula>NOT(ISERROR(SEARCH("ALTA",AB16)))</formula>
    </cfRule>
  </conditionalFormatting>
  <conditionalFormatting sqref="O14:P14 V14">
    <cfRule type="containsText" dxfId="2765" priority="369" operator="containsText" text="BAJA">
      <formula>NOT(ISERROR(SEARCH("BAJA",O14)))</formula>
    </cfRule>
    <cfRule type="containsText" dxfId="2764" priority="370" operator="containsText" text="MEDIA">
      <formula>NOT(ISERROR(SEARCH("MEDIA",O14)))</formula>
    </cfRule>
    <cfRule type="containsText" dxfId="2763" priority="371" operator="containsText" text="ALTA">
      <formula>NOT(ISERROR(SEARCH("ALTA",O14)))</formula>
    </cfRule>
  </conditionalFormatting>
  <conditionalFormatting sqref="Y14">
    <cfRule type="containsText" dxfId="2762" priority="366" operator="containsText" text="BAJA">
      <formula>NOT(ISERROR(SEARCH("BAJA",Y14)))</formula>
    </cfRule>
    <cfRule type="containsText" dxfId="2761" priority="367" operator="containsText" text="MEDIA">
      <formula>NOT(ISERROR(SEARCH("MEDIA",Y14)))</formula>
    </cfRule>
    <cfRule type="containsText" dxfId="2760" priority="368" operator="containsText" text="ALTA">
      <formula>NOT(ISERROR(SEARCH("ALTA",Y14)))</formula>
    </cfRule>
  </conditionalFormatting>
  <conditionalFormatting sqref="AK14">
    <cfRule type="containsText" dxfId="2759" priority="363" operator="containsText" text="BAJA">
      <formula>NOT(ISERROR(SEARCH("BAJA",AK14)))</formula>
    </cfRule>
    <cfRule type="containsText" dxfId="2758" priority="364" operator="containsText" text="MEDIA">
      <formula>NOT(ISERROR(SEARCH("MEDIA",AK14)))</formula>
    </cfRule>
    <cfRule type="containsText" dxfId="2757" priority="365" operator="containsText" text="ALTA">
      <formula>NOT(ISERROR(SEARCH("ALTA",AK14)))</formula>
    </cfRule>
  </conditionalFormatting>
  <conditionalFormatting sqref="W19 Z19 AB19:AC19 AH19:AI19 AE19:AF19 X19:X28">
    <cfRule type="containsText" dxfId="2756" priority="360" operator="containsText" text="BAJA">
      <formula>NOT(ISERROR(SEARCH("BAJA",W19)))</formula>
    </cfRule>
    <cfRule type="containsText" dxfId="2755" priority="361" operator="containsText" text="MEDIA">
      <formula>NOT(ISERROR(SEARCH("MEDIA",W19)))</formula>
    </cfRule>
    <cfRule type="containsText" dxfId="2754" priority="362" operator="containsText" text="ALTA">
      <formula>NOT(ISERROR(SEARCH("ALTA",W19)))</formula>
    </cfRule>
  </conditionalFormatting>
  <conditionalFormatting sqref="AB20:AC20">
    <cfRule type="containsText" dxfId="2753" priority="357" operator="containsText" text="BAJA">
      <formula>NOT(ISERROR(SEARCH("BAJA",AB20)))</formula>
    </cfRule>
    <cfRule type="containsText" dxfId="2752" priority="358" operator="containsText" text="MEDIA">
      <formula>NOT(ISERROR(SEARCH("MEDIA",AB20)))</formula>
    </cfRule>
    <cfRule type="containsText" dxfId="2751" priority="359" operator="containsText" text="ALTA">
      <formula>NOT(ISERROR(SEARCH("ALTA",AB20)))</formula>
    </cfRule>
  </conditionalFormatting>
  <conditionalFormatting sqref="AB21:AC23">
    <cfRule type="containsText" dxfId="2750" priority="354" operator="containsText" text="BAJA">
      <formula>NOT(ISERROR(SEARCH("BAJA",AB21)))</formula>
    </cfRule>
    <cfRule type="containsText" dxfId="2749" priority="355" operator="containsText" text="MEDIA">
      <formula>NOT(ISERROR(SEARCH("MEDIA",AB21)))</formula>
    </cfRule>
    <cfRule type="containsText" dxfId="2748" priority="356" operator="containsText" text="ALTA">
      <formula>NOT(ISERROR(SEARCH("ALTA",AB21)))</formula>
    </cfRule>
  </conditionalFormatting>
  <conditionalFormatting sqref="O19:P19 V19">
    <cfRule type="containsText" dxfId="2747" priority="351" operator="containsText" text="BAJA">
      <formula>NOT(ISERROR(SEARCH("BAJA",O19)))</formula>
    </cfRule>
    <cfRule type="containsText" dxfId="2746" priority="352" operator="containsText" text="MEDIA">
      <formula>NOT(ISERROR(SEARCH("MEDIA",O19)))</formula>
    </cfRule>
    <cfRule type="containsText" dxfId="2745" priority="353" operator="containsText" text="ALTA">
      <formula>NOT(ISERROR(SEARCH("ALTA",O19)))</formula>
    </cfRule>
  </conditionalFormatting>
  <conditionalFormatting sqref="Y19">
    <cfRule type="containsText" dxfId="2744" priority="348" operator="containsText" text="BAJA">
      <formula>NOT(ISERROR(SEARCH("BAJA",Y19)))</formula>
    </cfRule>
    <cfRule type="containsText" dxfId="2743" priority="349" operator="containsText" text="MEDIA">
      <formula>NOT(ISERROR(SEARCH("MEDIA",Y19)))</formula>
    </cfRule>
    <cfRule type="containsText" dxfId="2742" priority="350" operator="containsText" text="ALTA">
      <formula>NOT(ISERROR(SEARCH("ALTA",Y19)))</formula>
    </cfRule>
  </conditionalFormatting>
  <conditionalFormatting sqref="W28 Z28 AB28:AC28 AH28:AI28 X29:X32 AE28:AF28">
    <cfRule type="containsText" dxfId="2741" priority="345" operator="containsText" text="BAJA">
      <formula>NOT(ISERROR(SEARCH("BAJA",W28)))</formula>
    </cfRule>
    <cfRule type="containsText" dxfId="2740" priority="346" operator="containsText" text="MEDIA">
      <formula>NOT(ISERROR(SEARCH("MEDIA",W28)))</formula>
    </cfRule>
    <cfRule type="containsText" dxfId="2739" priority="347" operator="containsText" text="ALTA">
      <formula>NOT(ISERROR(SEARCH("ALTA",W28)))</formula>
    </cfRule>
  </conditionalFormatting>
  <conditionalFormatting sqref="AB29:AC29">
    <cfRule type="containsText" dxfId="2738" priority="342" operator="containsText" text="BAJA">
      <formula>NOT(ISERROR(SEARCH("BAJA",AB29)))</formula>
    </cfRule>
    <cfRule type="containsText" dxfId="2737" priority="343" operator="containsText" text="MEDIA">
      <formula>NOT(ISERROR(SEARCH("MEDIA",AB29)))</formula>
    </cfRule>
    <cfRule type="containsText" dxfId="2736" priority="344" operator="containsText" text="ALTA">
      <formula>NOT(ISERROR(SEARCH("ALTA",AB29)))</formula>
    </cfRule>
  </conditionalFormatting>
  <conditionalFormatting sqref="AB30:AC30">
    <cfRule type="containsText" dxfId="2735" priority="339" operator="containsText" text="BAJA">
      <formula>NOT(ISERROR(SEARCH("BAJA",AB30)))</formula>
    </cfRule>
    <cfRule type="containsText" dxfId="2734" priority="340" operator="containsText" text="MEDIA">
      <formula>NOT(ISERROR(SEARCH("MEDIA",AB30)))</formula>
    </cfRule>
    <cfRule type="containsText" dxfId="2733" priority="341" operator="containsText" text="ALTA">
      <formula>NOT(ISERROR(SEARCH("ALTA",AB30)))</formula>
    </cfRule>
  </conditionalFormatting>
  <conditionalFormatting sqref="N28:P28 V28">
    <cfRule type="containsText" dxfId="2732" priority="336" operator="containsText" text="BAJA">
      <formula>NOT(ISERROR(SEARCH("BAJA",N28)))</formula>
    </cfRule>
    <cfRule type="containsText" dxfId="2731" priority="337" operator="containsText" text="MEDIA">
      <formula>NOT(ISERROR(SEARCH("MEDIA",N28)))</formula>
    </cfRule>
    <cfRule type="containsText" dxfId="2730" priority="338" operator="containsText" text="ALTA">
      <formula>NOT(ISERROR(SEARCH("ALTA",N28)))</formula>
    </cfRule>
  </conditionalFormatting>
  <conditionalFormatting sqref="AK28">
    <cfRule type="containsText" dxfId="2729" priority="330" operator="containsText" text="BAJA">
      <formula>NOT(ISERROR(SEARCH("BAJA",AK28)))</formula>
    </cfRule>
    <cfRule type="containsText" dxfId="2728" priority="331" operator="containsText" text="MEDIA">
      <formula>NOT(ISERROR(SEARCH("MEDIA",AK28)))</formula>
    </cfRule>
    <cfRule type="containsText" dxfId="2727" priority="332" operator="containsText" text="ALTA">
      <formula>NOT(ISERROR(SEARCH("ALTA",AK28)))</formula>
    </cfRule>
  </conditionalFormatting>
  <conditionalFormatting sqref="X4:X7 AJ4:AJ52">
    <cfRule type="containsText" dxfId="2726" priority="417" operator="containsText" text="BAJA">
      <formula>NOT(ISERROR(SEARCH("BAJA",X4)))</formula>
    </cfRule>
    <cfRule type="containsText" dxfId="2725" priority="418" operator="containsText" text="MEDIA">
      <formula>NOT(ISERROR(SEARCH("MEDIA",X4)))</formula>
    </cfRule>
    <cfRule type="containsText" dxfId="2724" priority="419" operator="containsText" text="ALTA">
      <formula>NOT(ISERROR(SEARCH("ALTA",X4)))</formula>
    </cfRule>
  </conditionalFormatting>
  <conditionalFormatting sqref="AT3">
    <cfRule type="containsText" dxfId="2723" priority="414" operator="containsText" text="BAJA">
      <formula>NOT(ISERROR(SEARCH("BAJA",AT3)))</formula>
    </cfRule>
    <cfRule type="containsText" dxfId="2722" priority="415" operator="containsText" text="MEDIA">
      <formula>NOT(ISERROR(SEARCH("MEDIA",AT3)))</formula>
    </cfRule>
    <cfRule type="containsText" dxfId="2721" priority="416" operator="containsText" text="ALTA">
      <formula>NOT(ISERROR(SEARCH("ALTA",AT3)))</formula>
    </cfRule>
  </conditionalFormatting>
  <conditionalFormatting sqref="AN3">
    <cfRule type="containsText" dxfId="2720" priority="411" operator="containsText" text="BAJA">
      <formula>NOT(ISERROR(SEARCH("BAJA",AN3)))</formula>
    </cfRule>
    <cfRule type="containsText" dxfId="2719" priority="412" operator="containsText" text="MEDIA">
      <formula>NOT(ISERROR(SEARCH("MEDIA",AN3)))</formula>
    </cfRule>
    <cfRule type="containsText" dxfId="2718" priority="413" operator="containsText" text="ALTA">
      <formula>NOT(ISERROR(SEARCH("ALTA",AN3)))</formula>
    </cfRule>
  </conditionalFormatting>
  <conditionalFormatting sqref="AF4">
    <cfRule type="containsText" dxfId="2717" priority="408" operator="containsText" text="BAJA">
      <formula>NOT(ISERROR(SEARCH("BAJA",AF4)))</formula>
    </cfRule>
    <cfRule type="containsText" dxfId="2716" priority="409" operator="containsText" text="MEDIA">
      <formula>NOT(ISERROR(SEARCH("MEDIA",AF4)))</formula>
    </cfRule>
    <cfRule type="containsText" dxfId="2715" priority="410" operator="containsText" text="ALTA">
      <formula>NOT(ISERROR(SEARCH("ALTA",AF4)))</formula>
    </cfRule>
  </conditionalFormatting>
  <conditionalFormatting sqref="L3 L8 L14 L19 L28 L33 L38 L43 L48">
    <cfRule type="containsText" dxfId="2714" priority="405" operator="containsText" text="BAJA">
      <formula>NOT(ISERROR(SEARCH("BAJA",L3)))</formula>
    </cfRule>
    <cfRule type="containsText" dxfId="2713" priority="406" operator="containsText" text="MEDIA">
      <formula>NOT(ISERROR(SEARCH("MEDIA",L3)))</formula>
    </cfRule>
    <cfRule type="containsText" dxfId="2712" priority="407" operator="containsText" text="ALTA">
      <formula>NOT(ISERROR(SEARCH("ALTA",L3)))</formula>
    </cfRule>
  </conditionalFormatting>
  <conditionalFormatting sqref="AA3:AA52 AG3:AG52">
    <cfRule type="containsText" dxfId="2711" priority="402" operator="containsText" text="BAJA">
      <formula>NOT(ISERROR(SEARCH("BAJA",AA3)))</formula>
    </cfRule>
    <cfRule type="containsText" dxfId="2710" priority="403" operator="containsText" text="MEDIA">
      <formula>NOT(ISERROR(SEARCH("MEDIA",AA3)))</formula>
    </cfRule>
    <cfRule type="containsText" dxfId="2709" priority="404" operator="containsText" text="ALTA">
      <formula>NOT(ISERROR(SEARCH("ALTA",AA3)))</formula>
    </cfRule>
  </conditionalFormatting>
  <conditionalFormatting sqref="AB3:AC3">
    <cfRule type="containsText" dxfId="2708" priority="399" operator="containsText" text="BAJA">
      <formula>NOT(ISERROR(SEARCH("BAJA",AB3)))</formula>
    </cfRule>
    <cfRule type="containsText" dxfId="2707" priority="400" operator="containsText" text="MEDIA">
      <formula>NOT(ISERROR(SEARCH("MEDIA",AB3)))</formula>
    </cfRule>
    <cfRule type="containsText" dxfId="2706" priority="401" operator="containsText" text="ALTA">
      <formula>NOT(ISERROR(SEARCH("ALTA",AB3)))</formula>
    </cfRule>
  </conditionalFormatting>
  <conditionalFormatting sqref="W8 Z8 AH8:AI8 AB8:AC9 AE8:AF8 X8:X13">
    <cfRule type="containsText" dxfId="2705" priority="396" operator="containsText" text="BAJA">
      <formula>NOT(ISERROR(SEARCH("BAJA",W8)))</formula>
    </cfRule>
    <cfRule type="containsText" dxfId="2704" priority="397" operator="containsText" text="MEDIA">
      <formula>NOT(ISERROR(SEARCH("MEDIA",W8)))</formula>
    </cfRule>
    <cfRule type="containsText" dxfId="2703" priority="398" operator="containsText" text="ALTA">
      <formula>NOT(ISERROR(SEARCH("ALTA",W8)))</formula>
    </cfRule>
  </conditionalFormatting>
  <conditionalFormatting sqref="AB9:AC9">
    <cfRule type="containsText" dxfId="2702" priority="393" operator="containsText" text="BAJA">
      <formula>NOT(ISERROR(SEARCH("BAJA",AB9)))</formula>
    </cfRule>
    <cfRule type="containsText" dxfId="2701" priority="394" operator="containsText" text="MEDIA">
      <formula>NOT(ISERROR(SEARCH("MEDIA",AB9)))</formula>
    </cfRule>
    <cfRule type="containsText" dxfId="2700" priority="395" operator="containsText" text="ALTA">
      <formula>NOT(ISERROR(SEARCH("ALTA",AB9)))</formula>
    </cfRule>
  </conditionalFormatting>
  <conditionalFormatting sqref="AB10:AC11">
    <cfRule type="containsText" dxfId="2699" priority="390" operator="containsText" text="BAJA">
      <formula>NOT(ISERROR(SEARCH("BAJA",AB10)))</formula>
    </cfRule>
    <cfRule type="containsText" dxfId="2698" priority="391" operator="containsText" text="MEDIA">
      <formula>NOT(ISERROR(SEARCH("MEDIA",AB10)))</formula>
    </cfRule>
    <cfRule type="containsText" dxfId="2697" priority="392" operator="containsText" text="ALTA">
      <formula>NOT(ISERROR(SEARCH("ALTA",AB10)))</formula>
    </cfRule>
  </conditionalFormatting>
  <conditionalFormatting sqref="O8:P8 V8">
    <cfRule type="containsText" dxfId="2696" priority="387" operator="containsText" text="BAJA">
      <formula>NOT(ISERROR(SEARCH("BAJA",O8)))</formula>
    </cfRule>
    <cfRule type="containsText" dxfId="2695" priority="388" operator="containsText" text="MEDIA">
      <formula>NOT(ISERROR(SEARCH("MEDIA",O8)))</formula>
    </cfRule>
    <cfRule type="containsText" dxfId="2694" priority="389" operator="containsText" text="ALTA">
      <formula>NOT(ISERROR(SEARCH("ALTA",O8)))</formula>
    </cfRule>
  </conditionalFormatting>
  <conditionalFormatting sqref="Y8">
    <cfRule type="containsText" dxfId="2693" priority="384" operator="containsText" text="BAJA">
      <formula>NOT(ISERROR(SEARCH("BAJA",Y8)))</formula>
    </cfRule>
    <cfRule type="containsText" dxfId="2692" priority="385" operator="containsText" text="MEDIA">
      <formula>NOT(ISERROR(SEARCH("MEDIA",Y8)))</formula>
    </cfRule>
    <cfRule type="containsText" dxfId="2691" priority="386" operator="containsText" text="ALTA">
      <formula>NOT(ISERROR(SEARCH("ALTA",Y8)))</formula>
    </cfRule>
  </conditionalFormatting>
  <conditionalFormatting sqref="AK8">
    <cfRule type="containsText" dxfId="2690" priority="381" operator="containsText" text="BAJA">
      <formula>NOT(ISERROR(SEARCH("BAJA",AK8)))</formula>
    </cfRule>
    <cfRule type="containsText" dxfId="2689" priority="382" operator="containsText" text="MEDIA">
      <formula>NOT(ISERROR(SEARCH("MEDIA",AK8)))</formula>
    </cfRule>
    <cfRule type="containsText" dxfId="2688" priority="383" operator="containsText" text="ALTA">
      <formula>NOT(ISERROR(SEARCH("ALTA",AK8)))</formula>
    </cfRule>
  </conditionalFormatting>
  <conditionalFormatting sqref="W33 Z33 AB33:AC33 AH33:AI33 X33:X37 AE33:AF33">
    <cfRule type="containsText" dxfId="2687" priority="327" operator="containsText" text="BAJA">
      <formula>NOT(ISERROR(SEARCH("BAJA",W33)))</formula>
    </cfRule>
    <cfRule type="containsText" dxfId="2686" priority="328" operator="containsText" text="MEDIA">
      <formula>NOT(ISERROR(SEARCH("MEDIA",W33)))</formula>
    </cfRule>
    <cfRule type="containsText" dxfId="2685" priority="329" operator="containsText" text="ALTA">
      <formula>NOT(ISERROR(SEARCH("ALTA",W33)))</formula>
    </cfRule>
  </conditionalFormatting>
  <conditionalFormatting sqref="AB39:AC39">
    <cfRule type="containsText" dxfId="2684" priority="306" operator="containsText" text="BAJA">
      <formula>NOT(ISERROR(SEARCH("BAJA",AB39)))</formula>
    </cfRule>
    <cfRule type="containsText" dxfId="2683" priority="307" operator="containsText" text="MEDIA">
      <formula>NOT(ISERROR(SEARCH("MEDIA",AB39)))</formula>
    </cfRule>
    <cfRule type="containsText" dxfId="2682" priority="308" operator="containsText" text="ALTA">
      <formula>NOT(ISERROR(SEARCH("ALTA",AB39)))</formula>
    </cfRule>
  </conditionalFormatting>
  <conditionalFormatting sqref="AB34:AC34">
    <cfRule type="containsText" dxfId="2681" priority="324" operator="containsText" text="BAJA">
      <formula>NOT(ISERROR(SEARCH("BAJA",AB34)))</formula>
    </cfRule>
    <cfRule type="containsText" dxfId="2680" priority="325" operator="containsText" text="MEDIA">
      <formula>NOT(ISERROR(SEARCH("MEDIA",AB34)))</formula>
    </cfRule>
    <cfRule type="containsText" dxfId="2679" priority="326" operator="containsText" text="ALTA">
      <formula>NOT(ISERROR(SEARCH("ALTA",AB34)))</formula>
    </cfRule>
  </conditionalFormatting>
  <conditionalFormatting sqref="AB35:AC35">
    <cfRule type="containsText" dxfId="2678" priority="321" operator="containsText" text="BAJA">
      <formula>NOT(ISERROR(SEARCH("BAJA",AB35)))</formula>
    </cfRule>
    <cfRule type="containsText" dxfId="2677" priority="322" operator="containsText" text="MEDIA">
      <formula>NOT(ISERROR(SEARCH("MEDIA",AB35)))</formula>
    </cfRule>
    <cfRule type="containsText" dxfId="2676" priority="323" operator="containsText" text="ALTA">
      <formula>NOT(ISERROR(SEARCH("ALTA",AB35)))</formula>
    </cfRule>
  </conditionalFormatting>
  <conditionalFormatting sqref="N33:P33 V33">
    <cfRule type="containsText" dxfId="2675" priority="318" operator="containsText" text="BAJA">
      <formula>NOT(ISERROR(SEARCH("BAJA",N33)))</formula>
    </cfRule>
    <cfRule type="containsText" dxfId="2674" priority="319" operator="containsText" text="MEDIA">
      <formula>NOT(ISERROR(SEARCH("MEDIA",N33)))</formula>
    </cfRule>
    <cfRule type="containsText" dxfId="2673" priority="320" operator="containsText" text="ALTA">
      <formula>NOT(ISERROR(SEARCH("ALTA",N33)))</formula>
    </cfRule>
  </conditionalFormatting>
  <conditionalFormatting sqref="Y33">
    <cfRule type="containsText" dxfId="2672" priority="315" operator="containsText" text="BAJA">
      <formula>NOT(ISERROR(SEARCH("BAJA",Y33)))</formula>
    </cfRule>
    <cfRule type="containsText" dxfId="2671" priority="316" operator="containsText" text="MEDIA">
      <formula>NOT(ISERROR(SEARCH("MEDIA",Y33)))</formula>
    </cfRule>
    <cfRule type="containsText" dxfId="2670" priority="317" operator="containsText" text="ALTA">
      <formula>NOT(ISERROR(SEARCH("ALTA",Y33)))</formula>
    </cfRule>
  </conditionalFormatting>
  <conditionalFormatting sqref="AK33">
    <cfRule type="containsText" dxfId="2669" priority="312" operator="containsText" text="BAJA">
      <formula>NOT(ISERROR(SEARCH("BAJA",AK33)))</formula>
    </cfRule>
    <cfRule type="containsText" dxfId="2668" priority="313" operator="containsText" text="MEDIA">
      <formula>NOT(ISERROR(SEARCH("MEDIA",AK33)))</formula>
    </cfRule>
    <cfRule type="containsText" dxfId="2667" priority="314" operator="containsText" text="ALTA">
      <formula>NOT(ISERROR(SEARCH("ALTA",AK33)))</formula>
    </cfRule>
  </conditionalFormatting>
  <conditionalFormatting sqref="W38 Z38 AB38:AC38 AH38:AI38 X38:X42 AE38:AF38">
    <cfRule type="containsText" dxfId="2666" priority="309" operator="containsText" text="BAJA">
      <formula>NOT(ISERROR(SEARCH("BAJA",W38)))</formula>
    </cfRule>
    <cfRule type="containsText" dxfId="2665" priority="310" operator="containsText" text="MEDIA">
      <formula>NOT(ISERROR(SEARCH("MEDIA",W38)))</formula>
    </cfRule>
    <cfRule type="containsText" dxfId="2664" priority="311" operator="containsText" text="ALTA">
      <formula>NOT(ISERROR(SEARCH("ALTA",W38)))</formula>
    </cfRule>
  </conditionalFormatting>
  <conditionalFormatting sqref="W48 Z48 AB48:AC48 AH48:AI48 X48:X52 AE48:AF48">
    <cfRule type="containsText" dxfId="2663" priority="273" operator="containsText" text="BAJA">
      <formula>NOT(ISERROR(SEARCH("BAJA",W48)))</formula>
    </cfRule>
    <cfRule type="containsText" dxfId="2662" priority="274" operator="containsText" text="MEDIA">
      <formula>NOT(ISERROR(SEARCH("MEDIA",W48)))</formula>
    </cfRule>
    <cfRule type="containsText" dxfId="2661" priority="275" operator="containsText" text="ALTA">
      <formula>NOT(ISERROR(SEARCH("ALTA",W48)))</formula>
    </cfRule>
  </conditionalFormatting>
  <conditionalFormatting sqref="AB40:AC40">
    <cfRule type="containsText" dxfId="2660" priority="303" operator="containsText" text="BAJA">
      <formula>NOT(ISERROR(SEARCH("BAJA",AB40)))</formula>
    </cfRule>
    <cfRule type="containsText" dxfId="2659" priority="304" operator="containsText" text="MEDIA">
      <formula>NOT(ISERROR(SEARCH("MEDIA",AB40)))</formula>
    </cfRule>
    <cfRule type="containsText" dxfId="2658" priority="305" operator="containsText" text="ALTA">
      <formula>NOT(ISERROR(SEARCH("ALTA",AB40)))</formula>
    </cfRule>
  </conditionalFormatting>
  <conditionalFormatting sqref="N38:P38 V38">
    <cfRule type="containsText" dxfId="2657" priority="300" operator="containsText" text="BAJA">
      <formula>NOT(ISERROR(SEARCH("BAJA",N38)))</formula>
    </cfRule>
    <cfRule type="containsText" dxfId="2656" priority="301" operator="containsText" text="MEDIA">
      <formula>NOT(ISERROR(SEARCH("MEDIA",N38)))</formula>
    </cfRule>
    <cfRule type="containsText" dxfId="2655" priority="302" operator="containsText" text="ALTA">
      <formula>NOT(ISERROR(SEARCH("ALTA",N38)))</formula>
    </cfRule>
  </conditionalFormatting>
  <conditionalFormatting sqref="Y38">
    <cfRule type="containsText" dxfId="2654" priority="297" operator="containsText" text="BAJA">
      <formula>NOT(ISERROR(SEARCH("BAJA",Y38)))</formula>
    </cfRule>
    <cfRule type="containsText" dxfId="2653" priority="298" operator="containsText" text="MEDIA">
      <formula>NOT(ISERROR(SEARCH("MEDIA",Y38)))</formula>
    </cfRule>
    <cfRule type="containsText" dxfId="2652" priority="299" operator="containsText" text="ALTA">
      <formula>NOT(ISERROR(SEARCH("ALTA",Y38)))</formula>
    </cfRule>
  </conditionalFormatting>
  <conditionalFormatting sqref="AK38">
    <cfRule type="containsText" dxfId="2651" priority="294" operator="containsText" text="BAJA">
      <formula>NOT(ISERROR(SEARCH("BAJA",AK38)))</formula>
    </cfRule>
    <cfRule type="containsText" dxfId="2650" priority="295" operator="containsText" text="MEDIA">
      <formula>NOT(ISERROR(SEARCH("MEDIA",AK38)))</formula>
    </cfRule>
    <cfRule type="containsText" dxfId="2649" priority="296" operator="containsText" text="ALTA">
      <formula>NOT(ISERROR(SEARCH("ALTA",AK38)))</formula>
    </cfRule>
  </conditionalFormatting>
  <conditionalFormatting sqref="W43 Z43 AB43:AC43 AH43:AI43 X43:X47 AE43:AF43">
    <cfRule type="containsText" dxfId="2648" priority="291" operator="containsText" text="BAJA">
      <formula>NOT(ISERROR(SEARCH("BAJA",W43)))</formula>
    </cfRule>
    <cfRule type="containsText" dxfId="2647" priority="292" operator="containsText" text="MEDIA">
      <formula>NOT(ISERROR(SEARCH("MEDIA",W43)))</formula>
    </cfRule>
    <cfRule type="containsText" dxfId="2646" priority="293" operator="containsText" text="ALTA">
      <formula>NOT(ISERROR(SEARCH("ALTA",W43)))</formula>
    </cfRule>
  </conditionalFormatting>
  <conditionalFormatting sqref="AB44:AC44">
    <cfRule type="containsText" dxfId="2645" priority="288" operator="containsText" text="BAJA">
      <formula>NOT(ISERROR(SEARCH("BAJA",AB44)))</formula>
    </cfRule>
    <cfRule type="containsText" dxfId="2644" priority="289" operator="containsText" text="MEDIA">
      <formula>NOT(ISERROR(SEARCH("MEDIA",AB44)))</formula>
    </cfRule>
    <cfRule type="containsText" dxfId="2643" priority="290" operator="containsText" text="ALTA">
      <formula>NOT(ISERROR(SEARCH("ALTA",AB44)))</formula>
    </cfRule>
  </conditionalFormatting>
  <conditionalFormatting sqref="AB45:AC45">
    <cfRule type="containsText" dxfId="2642" priority="285" operator="containsText" text="BAJA">
      <formula>NOT(ISERROR(SEARCH("BAJA",AB45)))</formula>
    </cfRule>
    <cfRule type="containsText" dxfId="2641" priority="286" operator="containsText" text="MEDIA">
      <formula>NOT(ISERROR(SEARCH("MEDIA",AB45)))</formula>
    </cfRule>
    <cfRule type="containsText" dxfId="2640" priority="287" operator="containsText" text="ALTA">
      <formula>NOT(ISERROR(SEARCH("ALTA",AB45)))</formula>
    </cfRule>
  </conditionalFormatting>
  <conditionalFormatting sqref="N43:P43 V43">
    <cfRule type="containsText" dxfId="2639" priority="282" operator="containsText" text="BAJA">
      <formula>NOT(ISERROR(SEARCH("BAJA",N43)))</formula>
    </cfRule>
    <cfRule type="containsText" dxfId="2638" priority="283" operator="containsText" text="MEDIA">
      <formula>NOT(ISERROR(SEARCH("MEDIA",N43)))</formula>
    </cfRule>
    <cfRule type="containsText" dxfId="2637" priority="284" operator="containsText" text="ALTA">
      <formula>NOT(ISERROR(SEARCH("ALTA",N43)))</formula>
    </cfRule>
  </conditionalFormatting>
  <conditionalFormatting sqref="Y43">
    <cfRule type="containsText" dxfId="2636" priority="279" operator="containsText" text="BAJA">
      <formula>NOT(ISERROR(SEARCH("BAJA",Y43)))</formula>
    </cfRule>
    <cfRule type="containsText" dxfId="2635" priority="280" operator="containsText" text="MEDIA">
      <formula>NOT(ISERROR(SEARCH("MEDIA",Y43)))</formula>
    </cfRule>
    <cfRule type="containsText" dxfId="2634" priority="281" operator="containsText" text="ALTA">
      <formula>NOT(ISERROR(SEARCH("ALTA",Y43)))</formula>
    </cfRule>
  </conditionalFormatting>
  <conditionalFormatting sqref="AK43">
    <cfRule type="containsText" dxfId="2633" priority="276" operator="containsText" text="BAJA">
      <formula>NOT(ISERROR(SEARCH("BAJA",AK43)))</formula>
    </cfRule>
    <cfRule type="containsText" dxfId="2632" priority="277" operator="containsText" text="MEDIA">
      <formula>NOT(ISERROR(SEARCH("MEDIA",AK43)))</formula>
    </cfRule>
    <cfRule type="containsText" dxfId="2631" priority="278" operator="containsText" text="ALTA">
      <formula>NOT(ISERROR(SEARCH("ALTA",AK43)))</formula>
    </cfRule>
  </conditionalFormatting>
  <conditionalFormatting sqref="AF15">
    <cfRule type="containsText" dxfId="2630" priority="243" operator="containsText" text="BAJA">
      <formula>NOT(ISERROR(SEARCH("BAJA",AF15)))</formula>
    </cfRule>
    <cfRule type="containsText" dxfId="2629" priority="244" operator="containsText" text="MEDIA">
      <formula>NOT(ISERROR(SEARCH("MEDIA",AF15)))</formula>
    </cfRule>
    <cfRule type="containsText" dxfId="2628" priority="245" operator="containsText" text="ALTA">
      <formula>NOT(ISERROR(SEARCH("ALTA",AF15)))</formula>
    </cfRule>
  </conditionalFormatting>
  <conditionalFormatting sqref="AB49:AC49">
    <cfRule type="containsText" dxfId="2627" priority="270" operator="containsText" text="BAJA">
      <formula>NOT(ISERROR(SEARCH("BAJA",AB49)))</formula>
    </cfRule>
    <cfRule type="containsText" dxfId="2626" priority="271" operator="containsText" text="MEDIA">
      <formula>NOT(ISERROR(SEARCH("MEDIA",AB49)))</formula>
    </cfRule>
    <cfRule type="containsText" dxfId="2625" priority="272" operator="containsText" text="ALTA">
      <formula>NOT(ISERROR(SEARCH("ALTA",AB49)))</formula>
    </cfRule>
  </conditionalFormatting>
  <conditionalFormatting sqref="AB50:AC50">
    <cfRule type="containsText" dxfId="2624" priority="267" operator="containsText" text="BAJA">
      <formula>NOT(ISERROR(SEARCH("BAJA",AB50)))</formula>
    </cfRule>
    <cfRule type="containsText" dxfId="2623" priority="268" operator="containsText" text="MEDIA">
      <formula>NOT(ISERROR(SEARCH("MEDIA",AB50)))</formula>
    </cfRule>
    <cfRule type="containsText" dxfId="2622" priority="269" operator="containsText" text="ALTA">
      <formula>NOT(ISERROR(SEARCH("ALTA",AB50)))</formula>
    </cfRule>
  </conditionalFormatting>
  <conditionalFormatting sqref="N48:P48 V48">
    <cfRule type="containsText" dxfId="2621" priority="264" operator="containsText" text="BAJA">
      <formula>NOT(ISERROR(SEARCH("BAJA",N48)))</formula>
    </cfRule>
    <cfRule type="containsText" dxfId="2620" priority="265" operator="containsText" text="MEDIA">
      <formula>NOT(ISERROR(SEARCH("MEDIA",N48)))</formula>
    </cfRule>
    <cfRule type="containsText" dxfId="2619" priority="266" operator="containsText" text="ALTA">
      <formula>NOT(ISERROR(SEARCH("ALTA",N48)))</formula>
    </cfRule>
  </conditionalFormatting>
  <conditionalFormatting sqref="Y48">
    <cfRule type="containsText" dxfId="2618" priority="261" operator="containsText" text="BAJA">
      <formula>NOT(ISERROR(SEARCH("BAJA",Y48)))</formula>
    </cfRule>
    <cfRule type="containsText" dxfId="2617" priority="262" operator="containsText" text="MEDIA">
      <formula>NOT(ISERROR(SEARCH("MEDIA",Y48)))</formula>
    </cfRule>
    <cfRule type="containsText" dxfId="2616" priority="263" operator="containsText" text="ALTA">
      <formula>NOT(ISERROR(SEARCH("ALTA",Y48)))</formula>
    </cfRule>
  </conditionalFormatting>
  <conditionalFormatting sqref="AK48">
    <cfRule type="containsText" dxfId="2615" priority="258" operator="containsText" text="BAJA">
      <formula>NOT(ISERROR(SEARCH("BAJA",AK48)))</formula>
    </cfRule>
    <cfRule type="containsText" dxfId="2614" priority="259" operator="containsText" text="MEDIA">
      <formula>NOT(ISERROR(SEARCH("MEDIA",AK48)))</formula>
    </cfRule>
    <cfRule type="containsText" dxfId="2613" priority="260" operator="containsText" text="ALTA">
      <formula>NOT(ISERROR(SEARCH("ALTA",AK48)))</formula>
    </cfRule>
  </conditionalFormatting>
  <conditionalFormatting sqref="AC4">
    <cfRule type="containsText" dxfId="2612" priority="255" operator="containsText" text="BAJA">
      <formula>NOT(ISERROR(SEARCH("BAJA",AC4)))</formula>
    </cfRule>
    <cfRule type="containsText" dxfId="2611" priority="256" operator="containsText" text="MEDIA">
      <formula>NOT(ISERROR(SEARCH("MEDIA",AC4)))</formula>
    </cfRule>
    <cfRule type="containsText" dxfId="2610" priority="257" operator="containsText" text="ALTA">
      <formula>NOT(ISERROR(SEARCH("ALTA",AC4)))</formula>
    </cfRule>
  </conditionalFormatting>
  <conditionalFormatting sqref="O15:P15 V15">
    <cfRule type="containsText" dxfId="2609" priority="252" operator="containsText" text="BAJA">
      <formula>NOT(ISERROR(SEARCH("BAJA",O15)))</formula>
    </cfRule>
    <cfRule type="containsText" dxfId="2608" priority="253" operator="containsText" text="MEDIA">
      <formula>NOT(ISERROR(SEARCH("MEDIA",O15)))</formula>
    </cfRule>
    <cfRule type="containsText" dxfId="2607" priority="254" operator="containsText" text="ALTA">
      <formula>NOT(ISERROR(SEARCH("ALTA",O15)))</formula>
    </cfRule>
  </conditionalFormatting>
  <conditionalFormatting sqref="Y15">
    <cfRule type="containsText" dxfId="2606" priority="249" operator="containsText" text="BAJA">
      <formula>NOT(ISERROR(SEARCH("BAJA",Y15)))</formula>
    </cfRule>
    <cfRule type="containsText" dxfId="2605" priority="250" operator="containsText" text="MEDIA">
      <formula>NOT(ISERROR(SEARCH("MEDIA",Y15)))</formula>
    </cfRule>
    <cfRule type="containsText" dxfId="2604" priority="251" operator="containsText" text="ALTA">
      <formula>NOT(ISERROR(SEARCH("ALTA",Y15)))</formula>
    </cfRule>
  </conditionalFormatting>
  <conditionalFormatting sqref="AB14:AC15">
    <cfRule type="containsText" dxfId="2603" priority="246" operator="containsText" text="BAJA">
      <formula>NOT(ISERROR(SEARCH("BAJA",AB14)))</formula>
    </cfRule>
    <cfRule type="containsText" dxfId="2602" priority="247" operator="containsText" text="MEDIA">
      <formula>NOT(ISERROR(SEARCH("MEDIA",AB14)))</formula>
    </cfRule>
    <cfRule type="containsText" dxfId="2601" priority="248" operator="containsText" text="ALTA">
      <formula>NOT(ISERROR(SEARCH("ALTA",AB14)))</formula>
    </cfRule>
  </conditionalFormatting>
  <conditionalFormatting sqref="AH15">
    <cfRule type="containsText" dxfId="2600" priority="240" operator="containsText" text="BAJA">
      <formula>NOT(ISERROR(SEARCH("BAJA",AH15)))</formula>
    </cfRule>
    <cfRule type="containsText" dxfId="2599" priority="241" operator="containsText" text="MEDIA">
      <formula>NOT(ISERROR(SEARCH("MEDIA",AH15)))</formula>
    </cfRule>
    <cfRule type="containsText" dxfId="2598" priority="242" operator="containsText" text="ALTA">
      <formula>NOT(ISERROR(SEARCH("ALTA",AH15)))</formula>
    </cfRule>
  </conditionalFormatting>
  <conditionalFormatting sqref="AK15">
    <cfRule type="containsText" dxfId="2597" priority="237" operator="containsText" text="BAJA">
      <formula>NOT(ISERROR(SEARCH("BAJA",AK15)))</formula>
    </cfRule>
    <cfRule type="containsText" dxfId="2596" priority="238" operator="containsText" text="MEDIA">
      <formula>NOT(ISERROR(SEARCH("MEDIA",AK15)))</formula>
    </cfRule>
    <cfRule type="containsText" dxfId="2595" priority="239" operator="containsText" text="ALTA">
      <formula>NOT(ISERROR(SEARCH("ALTA",AK15)))</formula>
    </cfRule>
  </conditionalFormatting>
  <conditionalFormatting sqref="X8">
    <cfRule type="containsText" dxfId="2594" priority="234" operator="containsText" text="BAJA">
      <formula>NOT(ISERROR(SEARCH("BAJA",X8)))</formula>
    </cfRule>
    <cfRule type="containsText" dxfId="2593" priority="235" operator="containsText" text="MEDIA">
      <formula>NOT(ISERROR(SEARCH("MEDIA",X8)))</formula>
    </cfRule>
    <cfRule type="containsText" dxfId="2592" priority="236" operator="containsText" text="ALTA">
      <formula>NOT(ISERROR(SEARCH("ALTA",X8)))</formula>
    </cfRule>
  </conditionalFormatting>
  <conditionalFormatting sqref="AB8:AC8">
    <cfRule type="containsText" dxfId="2591" priority="231" operator="containsText" text="BAJA">
      <formula>NOT(ISERROR(SEARCH("BAJA",AB8)))</formula>
    </cfRule>
    <cfRule type="containsText" dxfId="2590" priority="232" operator="containsText" text="MEDIA">
      <formula>NOT(ISERROR(SEARCH("MEDIA",AB8)))</formula>
    </cfRule>
    <cfRule type="containsText" dxfId="2589" priority="233" operator="containsText" text="ALTA">
      <formula>NOT(ISERROR(SEARCH("ALTA",AB8)))</formula>
    </cfRule>
  </conditionalFormatting>
  <conditionalFormatting sqref="Y9">
    <cfRule type="containsText" dxfId="2588" priority="228" operator="containsText" text="BAJA">
      <formula>NOT(ISERROR(SEARCH("BAJA",Y9)))</formula>
    </cfRule>
    <cfRule type="containsText" dxfId="2587" priority="229" operator="containsText" text="MEDIA">
      <formula>NOT(ISERROR(SEARCH("MEDIA",Y9)))</formula>
    </cfRule>
    <cfRule type="containsText" dxfId="2586" priority="230" operator="containsText" text="ALTA">
      <formula>NOT(ISERROR(SEARCH("ALTA",Y9)))</formula>
    </cfRule>
  </conditionalFormatting>
  <conditionalFormatting sqref="AB9:AC9">
    <cfRule type="containsText" dxfId="2585" priority="225" operator="containsText" text="BAJA">
      <formula>NOT(ISERROR(SEARCH("BAJA",AB9)))</formula>
    </cfRule>
    <cfRule type="containsText" dxfId="2584" priority="226" operator="containsText" text="MEDIA">
      <formula>NOT(ISERROR(SEARCH("MEDIA",AB9)))</formula>
    </cfRule>
    <cfRule type="containsText" dxfId="2583" priority="227" operator="containsText" text="ALTA">
      <formula>NOT(ISERROR(SEARCH("ALTA",AB9)))</formula>
    </cfRule>
  </conditionalFormatting>
  <conditionalFormatting sqref="AH9">
    <cfRule type="containsText" dxfId="2582" priority="222" operator="containsText" text="BAJA">
      <formula>NOT(ISERROR(SEARCH("BAJA",AH9)))</formula>
    </cfRule>
    <cfRule type="containsText" dxfId="2581" priority="223" operator="containsText" text="MEDIA">
      <formula>NOT(ISERROR(SEARCH("MEDIA",AH9)))</formula>
    </cfRule>
    <cfRule type="containsText" dxfId="2580" priority="224" operator="containsText" text="ALTA">
      <formula>NOT(ISERROR(SEARCH("ALTA",AH9)))</formula>
    </cfRule>
  </conditionalFormatting>
  <conditionalFormatting sqref="AD3:AD52">
    <cfRule type="containsText" dxfId="2579" priority="219" operator="containsText" text="BAJA">
      <formula>NOT(ISERROR(SEARCH("BAJA",AD3)))</formula>
    </cfRule>
    <cfRule type="containsText" dxfId="2578" priority="220" operator="containsText" text="MEDIA">
      <formula>NOT(ISERROR(SEARCH("MEDIA",AD3)))</formula>
    </cfRule>
    <cfRule type="containsText" dxfId="2577" priority="221" operator="containsText" text="ALTA">
      <formula>NOT(ISERROR(SEARCH("ALTA",AD3)))</formula>
    </cfRule>
  </conditionalFormatting>
  <conditionalFormatting sqref="Q3:R52">
    <cfRule type="containsText" dxfId="2576" priority="216" operator="containsText" text="BAJA">
      <formula>NOT(ISERROR(SEARCH("BAJA",Q3)))</formula>
    </cfRule>
    <cfRule type="containsText" dxfId="2575" priority="217" operator="containsText" text="MEDIA">
      <formula>NOT(ISERROR(SEARCH("MEDIA",Q3)))</formula>
    </cfRule>
    <cfRule type="containsText" dxfId="2574" priority="218" operator="containsText" text="ALTA">
      <formula>NOT(ISERROR(SEARCH("ALTA",Q3)))</formula>
    </cfRule>
  </conditionalFormatting>
  <conditionalFormatting sqref="S3:T52">
    <cfRule type="containsText" dxfId="2573" priority="213" operator="containsText" text="BAJA">
      <formula>NOT(ISERROR(SEARCH("BAJA",S3)))</formula>
    </cfRule>
    <cfRule type="containsText" dxfId="2572" priority="214" operator="containsText" text="MEDIA">
      <formula>NOT(ISERROR(SEARCH("MEDIA",S3)))</formula>
    </cfRule>
    <cfRule type="containsText" dxfId="2571" priority="215" operator="containsText" text="ALTA">
      <formula>NOT(ISERROR(SEARCH("ALTA",S3)))</formula>
    </cfRule>
  </conditionalFormatting>
  <conditionalFormatting sqref="U3:U52">
    <cfRule type="containsText" dxfId="2570" priority="210" operator="containsText" text="BAJA">
      <formula>NOT(ISERROR(SEARCH("BAJA",U3)))</formula>
    </cfRule>
    <cfRule type="containsText" dxfId="2569" priority="211" operator="containsText" text="MEDIA">
      <formula>NOT(ISERROR(SEARCH("MEDIA",U3)))</formula>
    </cfRule>
    <cfRule type="containsText" dxfId="2568" priority="212" operator="containsText" text="ALTA">
      <formula>NOT(ISERROR(SEARCH("ALTA",U3)))</formula>
    </cfRule>
  </conditionalFormatting>
  <conditionalFormatting sqref="AJ3">
    <cfRule type="containsText" dxfId="2567" priority="207" operator="containsText" text="BAJA">
      <formula>NOT(ISERROR(SEARCH("BAJA",AJ3)))</formula>
    </cfRule>
    <cfRule type="containsText" dxfId="2566" priority="208" operator="containsText" text="MEDIA">
      <formula>NOT(ISERROR(SEARCH("MEDIA",AJ3)))</formula>
    </cfRule>
    <cfRule type="containsText" dxfId="2565" priority="209" operator="containsText" text="ALTA">
      <formula>NOT(ISERROR(SEARCH("ALTA",AJ3)))</formula>
    </cfRule>
  </conditionalFormatting>
  <conditionalFormatting sqref="AU43">
    <cfRule type="containsText" dxfId="2564" priority="180" operator="containsText" text="BAJA">
      <formula>NOT(ISERROR(SEARCH("BAJA",AU43)))</formula>
    </cfRule>
    <cfRule type="containsText" dxfId="2563" priority="181" operator="containsText" text="MEDIA">
      <formula>NOT(ISERROR(SEARCH("MEDIA",AU43)))</formula>
    </cfRule>
    <cfRule type="containsText" dxfId="2562" priority="182" operator="containsText" text="ALTA">
      <formula>NOT(ISERROR(SEARCH("ALTA",AU43)))</formula>
    </cfRule>
  </conditionalFormatting>
  <conditionalFormatting sqref="AU38">
    <cfRule type="containsText" dxfId="2561" priority="183" operator="containsText" text="BAJA">
      <formula>NOT(ISERROR(SEARCH("BAJA",AU38)))</formula>
    </cfRule>
    <cfRule type="containsText" dxfId="2560" priority="184" operator="containsText" text="MEDIA">
      <formula>NOT(ISERROR(SEARCH("MEDIA",AU38)))</formula>
    </cfRule>
    <cfRule type="containsText" dxfId="2559" priority="185" operator="containsText" text="ALTA">
      <formula>NOT(ISERROR(SEARCH("ALTA",AU38)))</formula>
    </cfRule>
  </conditionalFormatting>
  <conditionalFormatting sqref="AU33">
    <cfRule type="containsText" dxfId="2558" priority="186" operator="containsText" text="BAJA">
      <formula>NOT(ISERROR(SEARCH("BAJA",AU33)))</formula>
    </cfRule>
    <cfRule type="containsText" dxfId="2557" priority="187" operator="containsText" text="MEDIA">
      <formula>NOT(ISERROR(SEARCH("MEDIA",AU33)))</formula>
    </cfRule>
    <cfRule type="containsText" dxfId="2556" priority="188" operator="containsText" text="ALTA">
      <formula>NOT(ISERROR(SEARCH("ALTA",AU33)))</formula>
    </cfRule>
  </conditionalFormatting>
  <conditionalFormatting sqref="AU48">
    <cfRule type="containsText" dxfId="2555" priority="177" operator="containsText" text="BAJA">
      <formula>NOT(ISERROR(SEARCH("BAJA",AU48)))</formula>
    </cfRule>
    <cfRule type="containsText" dxfId="2554" priority="178" operator="containsText" text="MEDIA">
      <formula>NOT(ISERROR(SEARCH("MEDIA",AU48)))</formula>
    </cfRule>
    <cfRule type="containsText" dxfId="2553" priority="179" operator="containsText" text="ALTA">
      <formula>NOT(ISERROR(SEARCH("ALTA",AU48)))</formula>
    </cfRule>
  </conditionalFormatting>
  <conditionalFormatting sqref="AU28">
    <cfRule type="containsText" dxfId="2552" priority="189" operator="containsText" text="BAJA">
      <formula>NOT(ISERROR(SEARCH("BAJA",AU28)))</formula>
    </cfRule>
    <cfRule type="containsText" dxfId="2551" priority="190" operator="containsText" text="MEDIA">
      <formula>NOT(ISERROR(SEARCH("MEDIA",AU28)))</formula>
    </cfRule>
    <cfRule type="containsText" dxfId="2550" priority="191" operator="containsText" text="ALTA">
      <formula>NOT(ISERROR(SEARCH("ALTA",AU28)))</formula>
    </cfRule>
  </conditionalFormatting>
  <conditionalFormatting sqref="AU19">
    <cfRule type="containsText" dxfId="2549" priority="192" operator="containsText" text="BAJA">
      <formula>NOT(ISERROR(SEARCH("BAJA",AU19)))</formula>
    </cfRule>
    <cfRule type="containsText" dxfId="2548" priority="193" operator="containsText" text="MEDIA">
      <formula>NOT(ISERROR(SEARCH("MEDIA",AU19)))</formula>
    </cfRule>
    <cfRule type="containsText" dxfId="2547" priority="194" operator="containsText" text="ALTA">
      <formula>NOT(ISERROR(SEARCH("ALTA",AU19)))</formula>
    </cfRule>
  </conditionalFormatting>
  <conditionalFormatting sqref="AU14">
    <cfRule type="containsText" dxfId="2546" priority="195" operator="containsText" text="BAJA">
      <formula>NOT(ISERROR(SEARCH("BAJA",AU14)))</formula>
    </cfRule>
    <cfRule type="containsText" dxfId="2545" priority="196" operator="containsText" text="MEDIA">
      <formula>NOT(ISERROR(SEARCH("MEDIA",AU14)))</formula>
    </cfRule>
    <cfRule type="containsText" dxfId="2544" priority="197" operator="containsText" text="ALTA">
      <formula>NOT(ISERROR(SEARCH("ALTA",AU14)))</formula>
    </cfRule>
  </conditionalFormatting>
  <conditionalFormatting sqref="AU8">
    <cfRule type="containsText" dxfId="2543" priority="198" operator="containsText" text="BAJA">
      <formula>NOT(ISERROR(SEARCH("BAJA",AU8)))</formula>
    </cfRule>
    <cfRule type="containsText" dxfId="2542" priority="199" operator="containsText" text="MEDIA">
      <formula>NOT(ISERROR(SEARCH("MEDIA",AU8)))</formula>
    </cfRule>
    <cfRule type="containsText" dxfId="2541" priority="200" operator="containsText" text="ALTA">
      <formula>NOT(ISERROR(SEARCH("ALTA",AU8)))</formula>
    </cfRule>
  </conditionalFormatting>
  <conditionalFormatting sqref="AO3:AP3">
    <cfRule type="containsText" dxfId="2540" priority="204" operator="containsText" text="BAJA">
      <formula>NOT(ISERROR(SEARCH("BAJA",AO3)))</formula>
    </cfRule>
    <cfRule type="containsText" dxfId="2539" priority="205" operator="containsText" text="MEDIA">
      <formula>NOT(ISERROR(SEARCH("MEDIA",AO3)))</formula>
    </cfRule>
    <cfRule type="containsText" dxfId="2538" priority="206" operator="containsText" text="ALTA">
      <formula>NOT(ISERROR(SEARCH("ALTA",AO3)))</formula>
    </cfRule>
  </conditionalFormatting>
  <conditionalFormatting sqref="AU3">
    <cfRule type="containsText" dxfId="2537" priority="201" operator="containsText" text="BAJA">
      <formula>NOT(ISERROR(SEARCH("BAJA",AU3)))</formula>
    </cfRule>
    <cfRule type="containsText" dxfId="2536" priority="202" operator="containsText" text="MEDIA">
      <formula>NOT(ISERROR(SEARCH("MEDIA",AU3)))</formula>
    </cfRule>
    <cfRule type="containsText" dxfId="2535" priority="203" operator="containsText" text="ALTA">
      <formula>NOT(ISERROR(SEARCH("ALTA",AU3)))</formula>
    </cfRule>
  </conditionalFormatting>
  <conditionalFormatting sqref="AT8">
    <cfRule type="containsText" dxfId="2534" priority="174" operator="containsText" text="BAJA">
      <formula>NOT(ISERROR(SEARCH("BAJA",AT8)))</formula>
    </cfRule>
    <cfRule type="containsText" dxfId="2533" priority="175" operator="containsText" text="MEDIA">
      <formula>NOT(ISERROR(SEARCH("MEDIA",AT8)))</formula>
    </cfRule>
    <cfRule type="containsText" dxfId="2532" priority="176" operator="containsText" text="ALTA">
      <formula>NOT(ISERROR(SEARCH("ALTA",AT8)))</formula>
    </cfRule>
  </conditionalFormatting>
  <conditionalFormatting sqref="AT14">
    <cfRule type="containsText" dxfId="2531" priority="171" operator="containsText" text="BAJA">
      <formula>NOT(ISERROR(SEARCH("BAJA",AT14)))</formula>
    </cfRule>
    <cfRule type="containsText" dxfId="2530" priority="172" operator="containsText" text="MEDIA">
      <formula>NOT(ISERROR(SEARCH("MEDIA",AT14)))</formula>
    </cfRule>
    <cfRule type="containsText" dxfId="2529" priority="173" operator="containsText" text="ALTA">
      <formula>NOT(ISERROR(SEARCH("ALTA",AT14)))</formula>
    </cfRule>
  </conditionalFormatting>
  <conditionalFormatting sqref="AT19">
    <cfRule type="containsText" dxfId="2528" priority="168" operator="containsText" text="BAJA">
      <formula>NOT(ISERROR(SEARCH("BAJA",AT19)))</formula>
    </cfRule>
    <cfRule type="containsText" dxfId="2527" priority="169" operator="containsText" text="MEDIA">
      <formula>NOT(ISERROR(SEARCH("MEDIA",AT19)))</formula>
    </cfRule>
    <cfRule type="containsText" dxfId="2526" priority="170" operator="containsText" text="ALTA">
      <formula>NOT(ISERROR(SEARCH("ALTA",AT19)))</formula>
    </cfRule>
  </conditionalFormatting>
  <conditionalFormatting sqref="AT28">
    <cfRule type="containsText" dxfId="2525" priority="165" operator="containsText" text="BAJA">
      <formula>NOT(ISERROR(SEARCH("BAJA",AT28)))</formula>
    </cfRule>
    <cfRule type="containsText" dxfId="2524" priority="166" operator="containsText" text="MEDIA">
      <formula>NOT(ISERROR(SEARCH("MEDIA",AT28)))</formula>
    </cfRule>
    <cfRule type="containsText" dxfId="2523" priority="167" operator="containsText" text="ALTA">
      <formula>NOT(ISERROR(SEARCH("ALTA",AT28)))</formula>
    </cfRule>
  </conditionalFormatting>
  <conditionalFormatting sqref="AT33">
    <cfRule type="containsText" dxfId="2522" priority="162" operator="containsText" text="BAJA">
      <formula>NOT(ISERROR(SEARCH("BAJA",AT33)))</formula>
    </cfRule>
    <cfRule type="containsText" dxfId="2521" priority="163" operator="containsText" text="MEDIA">
      <formula>NOT(ISERROR(SEARCH("MEDIA",AT33)))</formula>
    </cfRule>
    <cfRule type="containsText" dxfId="2520" priority="164" operator="containsText" text="ALTA">
      <formula>NOT(ISERROR(SEARCH("ALTA",AT33)))</formula>
    </cfRule>
  </conditionalFormatting>
  <conditionalFormatting sqref="AT38">
    <cfRule type="containsText" dxfId="2519" priority="159" operator="containsText" text="BAJA">
      <formula>NOT(ISERROR(SEARCH("BAJA",AT38)))</formula>
    </cfRule>
    <cfRule type="containsText" dxfId="2518" priority="160" operator="containsText" text="MEDIA">
      <formula>NOT(ISERROR(SEARCH("MEDIA",AT38)))</formula>
    </cfRule>
    <cfRule type="containsText" dxfId="2517" priority="161" operator="containsText" text="ALTA">
      <formula>NOT(ISERROR(SEARCH("ALTA",AT38)))</formula>
    </cfRule>
  </conditionalFormatting>
  <conditionalFormatting sqref="AT43">
    <cfRule type="containsText" dxfId="2516" priority="156" operator="containsText" text="BAJA">
      <formula>NOT(ISERROR(SEARCH("BAJA",AT43)))</formula>
    </cfRule>
    <cfRule type="containsText" dxfId="2515" priority="157" operator="containsText" text="MEDIA">
      <formula>NOT(ISERROR(SEARCH("MEDIA",AT43)))</formula>
    </cfRule>
    <cfRule type="containsText" dxfId="2514" priority="158" operator="containsText" text="ALTA">
      <formula>NOT(ISERROR(SEARCH("ALTA",AT43)))</formula>
    </cfRule>
  </conditionalFormatting>
  <conditionalFormatting sqref="AT48">
    <cfRule type="containsText" dxfId="2513" priority="153" operator="containsText" text="BAJA">
      <formula>NOT(ISERROR(SEARCH("BAJA",AT48)))</formula>
    </cfRule>
    <cfRule type="containsText" dxfId="2512" priority="154" operator="containsText" text="MEDIA">
      <formula>NOT(ISERROR(SEARCH("MEDIA",AT48)))</formula>
    </cfRule>
    <cfRule type="containsText" dxfId="2511" priority="155" operator="containsText" text="ALTA">
      <formula>NOT(ISERROR(SEARCH("ALTA",AT48)))</formula>
    </cfRule>
  </conditionalFormatting>
  <conditionalFormatting sqref="AN8">
    <cfRule type="containsText" dxfId="2510" priority="150" operator="containsText" text="BAJA">
      <formula>NOT(ISERROR(SEARCH("BAJA",AN8)))</formula>
    </cfRule>
    <cfRule type="containsText" dxfId="2509" priority="151" operator="containsText" text="MEDIA">
      <formula>NOT(ISERROR(SEARCH("MEDIA",AN8)))</formula>
    </cfRule>
    <cfRule type="containsText" dxfId="2508" priority="152" operator="containsText" text="ALTA">
      <formula>NOT(ISERROR(SEARCH("ALTA",AN8)))</formula>
    </cfRule>
  </conditionalFormatting>
  <conditionalFormatting sqref="AO8">
    <cfRule type="containsText" dxfId="2507" priority="147" operator="containsText" text="BAJA">
      <formula>NOT(ISERROR(SEARCH("BAJA",AO8)))</formula>
    </cfRule>
    <cfRule type="containsText" dxfId="2506" priority="148" operator="containsText" text="MEDIA">
      <formula>NOT(ISERROR(SEARCH("MEDIA",AO8)))</formula>
    </cfRule>
    <cfRule type="containsText" dxfId="2505" priority="149" operator="containsText" text="ALTA">
      <formula>NOT(ISERROR(SEARCH("ALTA",AO8)))</formula>
    </cfRule>
  </conditionalFormatting>
  <conditionalFormatting sqref="AN14">
    <cfRule type="containsText" dxfId="2504" priority="144" operator="containsText" text="BAJA">
      <formula>NOT(ISERROR(SEARCH("BAJA",AN14)))</formula>
    </cfRule>
    <cfRule type="containsText" dxfId="2503" priority="145" operator="containsText" text="MEDIA">
      <formula>NOT(ISERROR(SEARCH("MEDIA",AN14)))</formula>
    </cfRule>
    <cfRule type="containsText" dxfId="2502" priority="146" operator="containsText" text="ALTA">
      <formula>NOT(ISERROR(SEARCH("ALTA",AN14)))</formula>
    </cfRule>
  </conditionalFormatting>
  <conditionalFormatting sqref="AO14">
    <cfRule type="containsText" dxfId="2501" priority="141" operator="containsText" text="BAJA">
      <formula>NOT(ISERROR(SEARCH("BAJA",AO14)))</formula>
    </cfRule>
    <cfRule type="containsText" dxfId="2500" priority="142" operator="containsText" text="MEDIA">
      <formula>NOT(ISERROR(SEARCH("MEDIA",AO14)))</formula>
    </cfRule>
    <cfRule type="containsText" dxfId="2499" priority="143" operator="containsText" text="ALTA">
      <formula>NOT(ISERROR(SEARCH("ALTA",AO14)))</formula>
    </cfRule>
  </conditionalFormatting>
  <conditionalFormatting sqref="AN19">
    <cfRule type="containsText" dxfId="2498" priority="138" operator="containsText" text="BAJA">
      <formula>NOT(ISERROR(SEARCH("BAJA",AN19)))</formula>
    </cfRule>
    <cfRule type="containsText" dxfId="2497" priority="139" operator="containsText" text="MEDIA">
      <formula>NOT(ISERROR(SEARCH("MEDIA",AN19)))</formula>
    </cfRule>
    <cfRule type="containsText" dxfId="2496" priority="140" operator="containsText" text="ALTA">
      <formula>NOT(ISERROR(SEARCH("ALTA",AN19)))</formula>
    </cfRule>
  </conditionalFormatting>
  <conditionalFormatting sqref="AO19">
    <cfRule type="containsText" dxfId="2495" priority="135" operator="containsText" text="BAJA">
      <formula>NOT(ISERROR(SEARCH("BAJA",AO19)))</formula>
    </cfRule>
    <cfRule type="containsText" dxfId="2494" priority="136" operator="containsText" text="MEDIA">
      <formula>NOT(ISERROR(SEARCH("MEDIA",AO19)))</formula>
    </cfRule>
    <cfRule type="containsText" dxfId="2493" priority="137" operator="containsText" text="ALTA">
      <formula>NOT(ISERROR(SEARCH("ALTA",AO19)))</formula>
    </cfRule>
  </conditionalFormatting>
  <conditionalFormatting sqref="AN28">
    <cfRule type="containsText" dxfId="2492" priority="132" operator="containsText" text="BAJA">
      <formula>NOT(ISERROR(SEARCH("BAJA",AN28)))</formula>
    </cfRule>
    <cfRule type="containsText" dxfId="2491" priority="133" operator="containsText" text="MEDIA">
      <formula>NOT(ISERROR(SEARCH("MEDIA",AN28)))</formula>
    </cfRule>
    <cfRule type="containsText" dxfId="2490" priority="134" operator="containsText" text="ALTA">
      <formula>NOT(ISERROR(SEARCH("ALTA",AN28)))</formula>
    </cfRule>
  </conditionalFormatting>
  <conditionalFormatting sqref="AO28">
    <cfRule type="containsText" dxfId="2489" priority="129" operator="containsText" text="BAJA">
      <formula>NOT(ISERROR(SEARCH("BAJA",AO28)))</formula>
    </cfRule>
    <cfRule type="containsText" dxfId="2488" priority="130" operator="containsText" text="MEDIA">
      <formula>NOT(ISERROR(SEARCH("MEDIA",AO28)))</formula>
    </cfRule>
    <cfRule type="containsText" dxfId="2487" priority="131" operator="containsText" text="ALTA">
      <formula>NOT(ISERROR(SEARCH("ALTA",AO28)))</formula>
    </cfRule>
  </conditionalFormatting>
  <conditionalFormatting sqref="AN33">
    <cfRule type="containsText" dxfId="2486" priority="126" operator="containsText" text="BAJA">
      <formula>NOT(ISERROR(SEARCH("BAJA",AN33)))</formula>
    </cfRule>
    <cfRule type="containsText" dxfId="2485" priority="127" operator="containsText" text="MEDIA">
      <formula>NOT(ISERROR(SEARCH("MEDIA",AN33)))</formula>
    </cfRule>
    <cfRule type="containsText" dxfId="2484" priority="128" operator="containsText" text="ALTA">
      <formula>NOT(ISERROR(SEARCH("ALTA",AN33)))</formula>
    </cfRule>
  </conditionalFormatting>
  <conditionalFormatting sqref="AO33">
    <cfRule type="containsText" dxfId="2483" priority="123" operator="containsText" text="BAJA">
      <formula>NOT(ISERROR(SEARCH("BAJA",AO33)))</formula>
    </cfRule>
    <cfRule type="containsText" dxfId="2482" priority="124" operator="containsText" text="MEDIA">
      <formula>NOT(ISERROR(SEARCH("MEDIA",AO33)))</formula>
    </cfRule>
    <cfRule type="containsText" dxfId="2481" priority="125" operator="containsText" text="ALTA">
      <formula>NOT(ISERROR(SEARCH("ALTA",AO33)))</formula>
    </cfRule>
  </conditionalFormatting>
  <conditionalFormatting sqref="AN38">
    <cfRule type="containsText" dxfId="2480" priority="120" operator="containsText" text="BAJA">
      <formula>NOT(ISERROR(SEARCH("BAJA",AN38)))</formula>
    </cfRule>
    <cfRule type="containsText" dxfId="2479" priority="121" operator="containsText" text="MEDIA">
      <formula>NOT(ISERROR(SEARCH("MEDIA",AN38)))</formula>
    </cfRule>
    <cfRule type="containsText" dxfId="2478" priority="122" operator="containsText" text="ALTA">
      <formula>NOT(ISERROR(SEARCH("ALTA",AN38)))</formula>
    </cfRule>
  </conditionalFormatting>
  <conditionalFormatting sqref="AO38">
    <cfRule type="containsText" dxfId="2477" priority="117" operator="containsText" text="BAJA">
      <formula>NOT(ISERROR(SEARCH("BAJA",AO38)))</formula>
    </cfRule>
    <cfRule type="containsText" dxfId="2476" priority="118" operator="containsText" text="MEDIA">
      <formula>NOT(ISERROR(SEARCH("MEDIA",AO38)))</formula>
    </cfRule>
    <cfRule type="containsText" dxfId="2475" priority="119" operator="containsText" text="ALTA">
      <formula>NOT(ISERROR(SEARCH("ALTA",AO38)))</formula>
    </cfRule>
  </conditionalFormatting>
  <conditionalFormatting sqref="AN43">
    <cfRule type="containsText" dxfId="2474" priority="114" operator="containsText" text="BAJA">
      <formula>NOT(ISERROR(SEARCH("BAJA",AN43)))</formula>
    </cfRule>
    <cfRule type="containsText" dxfId="2473" priority="115" operator="containsText" text="MEDIA">
      <formula>NOT(ISERROR(SEARCH("MEDIA",AN43)))</formula>
    </cfRule>
    <cfRule type="containsText" dxfId="2472" priority="116" operator="containsText" text="ALTA">
      <formula>NOT(ISERROR(SEARCH("ALTA",AN43)))</formula>
    </cfRule>
  </conditionalFormatting>
  <conditionalFormatting sqref="AO43">
    <cfRule type="containsText" dxfId="2471" priority="111" operator="containsText" text="BAJA">
      <formula>NOT(ISERROR(SEARCH("BAJA",AO43)))</formula>
    </cfRule>
    <cfRule type="containsText" dxfId="2470" priority="112" operator="containsText" text="MEDIA">
      <formula>NOT(ISERROR(SEARCH("MEDIA",AO43)))</formula>
    </cfRule>
    <cfRule type="containsText" dxfId="2469" priority="113" operator="containsText" text="ALTA">
      <formula>NOT(ISERROR(SEARCH("ALTA",AO43)))</formula>
    </cfRule>
  </conditionalFormatting>
  <conditionalFormatting sqref="AN48">
    <cfRule type="containsText" dxfId="2468" priority="108" operator="containsText" text="BAJA">
      <formula>NOT(ISERROR(SEARCH("BAJA",AN48)))</formula>
    </cfRule>
    <cfRule type="containsText" dxfId="2467" priority="109" operator="containsText" text="MEDIA">
      <formula>NOT(ISERROR(SEARCH("MEDIA",AN48)))</formula>
    </cfRule>
    <cfRule type="containsText" dxfId="2466" priority="110" operator="containsText" text="ALTA">
      <formula>NOT(ISERROR(SEARCH("ALTA",AN48)))</formula>
    </cfRule>
  </conditionalFormatting>
  <conditionalFormatting sqref="AO48">
    <cfRule type="containsText" dxfId="2465" priority="105" operator="containsText" text="BAJA">
      <formula>NOT(ISERROR(SEARCH("BAJA",AO48)))</formula>
    </cfRule>
    <cfRule type="containsText" dxfId="2464" priority="106" operator="containsText" text="MEDIA">
      <formula>NOT(ISERROR(SEARCH("MEDIA",AO48)))</formula>
    </cfRule>
    <cfRule type="containsText" dxfId="2463" priority="107" operator="containsText" text="ALTA">
      <formula>NOT(ISERROR(SEARCH("ALTA",AO48)))</formula>
    </cfRule>
  </conditionalFormatting>
  <conditionalFormatting sqref="X3">
    <cfRule type="containsText" dxfId="2462" priority="102" operator="containsText" text="BAJA">
      <formula>NOT(ISERROR(SEARCH("BAJA",X3)))</formula>
    </cfRule>
    <cfRule type="containsText" dxfId="2461" priority="103" operator="containsText" text="MEDIA">
      <formula>NOT(ISERROR(SEARCH("MEDIA",X3)))</formula>
    </cfRule>
    <cfRule type="containsText" dxfId="2460" priority="104" operator="containsText" text="ALTA">
      <formula>NOT(ISERROR(SEARCH("ALTA",X3)))</formula>
    </cfRule>
  </conditionalFormatting>
  <conditionalFormatting sqref="AP8 AP14 AP19 AP28 AP33 AP38 AP43 AP48">
    <cfRule type="containsText" dxfId="2459" priority="99" operator="containsText" text="BAJA">
      <formula>NOT(ISERROR(SEARCH("BAJA",AP8)))</formula>
    </cfRule>
    <cfRule type="containsText" dxfId="2458" priority="100" operator="containsText" text="MEDIA">
      <formula>NOT(ISERROR(SEARCH("MEDIA",AP8)))</formula>
    </cfRule>
    <cfRule type="containsText" dxfId="2457" priority="101" operator="containsText" text="ALTA">
      <formula>NOT(ISERROR(SEARCH("ALTA",AP8)))</formula>
    </cfRule>
  </conditionalFormatting>
  <conditionalFormatting sqref="AR3">
    <cfRule type="containsText" dxfId="2456" priority="96" operator="containsText" text="BAJA">
      <formula>NOT(ISERROR(SEARCH("BAJA",AR3)))</formula>
    </cfRule>
    <cfRule type="containsText" dxfId="2455" priority="97" operator="containsText" text="MEDIA">
      <formula>NOT(ISERROR(SEARCH("MEDIA",AR3)))</formula>
    </cfRule>
    <cfRule type="containsText" dxfId="2454" priority="98" operator="containsText" text="ALTA">
      <formula>NOT(ISERROR(SEARCH("ALTA",AR3)))</formula>
    </cfRule>
  </conditionalFormatting>
  <conditionalFormatting sqref="AS3">
    <cfRule type="containsText" dxfId="2453" priority="93" operator="containsText" text="BAJA">
      <formula>NOT(ISERROR(SEARCH("BAJA",AS3)))</formula>
    </cfRule>
    <cfRule type="containsText" dxfId="2452" priority="94" operator="containsText" text="MEDIA">
      <formula>NOT(ISERROR(SEARCH("MEDIA",AS3)))</formula>
    </cfRule>
    <cfRule type="containsText" dxfId="2451" priority="95" operator="containsText" text="ALTA">
      <formula>NOT(ISERROR(SEARCH("ALTA",AS3)))</formula>
    </cfRule>
  </conditionalFormatting>
  <conditionalFormatting sqref="AR8">
    <cfRule type="containsText" dxfId="2450" priority="90" operator="containsText" text="BAJA">
      <formula>NOT(ISERROR(SEARCH("BAJA",AR8)))</formula>
    </cfRule>
    <cfRule type="containsText" dxfId="2449" priority="91" operator="containsText" text="MEDIA">
      <formula>NOT(ISERROR(SEARCH("MEDIA",AR8)))</formula>
    </cfRule>
    <cfRule type="containsText" dxfId="2448" priority="92" operator="containsText" text="ALTA">
      <formula>NOT(ISERROR(SEARCH("ALTA",AR8)))</formula>
    </cfRule>
  </conditionalFormatting>
  <conditionalFormatting sqref="AS8">
    <cfRule type="containsText" dxfId="2447" priority="87" operator="containsText" text="BAJA">
      <formula>NOT(ISERROR(SEARCH("BAJA",AS8)))</formula>
    </cfRule>
    <cfRule type="containsText" dxfId="2446" priority="88" operator="containsText" text="MEDIA">
      <formula>NOT(ISERROR(SEARCH("MEDIA",AS8)))</formula>
    </cfRule>
    <cfRule type="containsText" dxfId="2445" priority="89" operator="containsText" text="ALTA">
      <formula>NOT(ISERROR(SEARCH("ALTA",AS8)))</formula>
    </cfRule>
  </conditionalFormatting>
  <conditionalFormatting sqref="AR14">
    <cfRule type="containsText" dxfId="2444" priority="84" operator="containsText" text="BAJA">
      <formula>NOT(ISERROR(SEARCH("BAJA",AR14)))</formula>
    </cfRule>
    <cfRule type="containsText" dxfId="2443" priority="85" operator="containsText" text="MEDIA">
      <formula>NOT(ISERROR(SEARCH("MEDIA",AR14)))</formula>
    </cfRule>
    <cfRule type="containsText" dxfId="2442" priority="86" operator="containsText" text="ALTA">
      <formula>NOT(ISERROR(SEARCH("ALTA",AR14)))</formula>
    </cfRule>
  </conditionalFormatting>
  <conditionalFormatting sqref="AS14">
    <cfRule type="containsText" dxfId="2441" priority="81" operator="containsText" text="BAJA">
      <formula>NOT(ISERROR(SEARCH("BAJA",AS14)))</formula>
    </cfRule>
    <cfRule type="containsText" dxfId="2440" priority="82" operator="containsText" text="MEDIA">
      <formula>NOT(ISERROR(SEARCH("MEDIA",AS14)))</formula>
    </cfRule>
    <cfRule type="containsText" dxfId="2439" priority="83" operator="containsText" text="ALTA">
      <formula>NOT(ISERROR(SEARCH("ALTA",AS14)))</formula>
    </cfRule>
  </conditionalFormatting>
  <conditionalFormatting sqref="AR19">
    <cfRule type="containsText" dxfId="2438" priority="78" operator="containsText" text="BAJA">
      <formula>NOT(ISERROR(SEARCH("BAJA",AR19)))</formula>
    </cfRule>
    <cfRule type="containsText" dxfId="2437" priority="79" operator="containsText" text="MEDIA">
      <formula>NOT(ISERROR(SEARCH("MEDIA",AR19)))</formula>
    </cfRule>
    <cfRule type="containsText" dxfId="2436" priority="80" operator="containsText" text="ALTA">
      <formula>NOT(ISERROR(SEARCH("ALTA",AR19)))</formula>
    </cfRule>
  </conditionalFormatting>
  <conditionalFormatting sqref="AS19">
    <cfRule type="containsText" dxfId="2435" priority="75" operator="containsText" text="BAJA">
      <formula>NOT(ISERROR(SEARCH("BAJA",AS19)))</formula>
    </cfRule>
    <cfRule type="containsText" dxfId="2434" priority="76" operator="containsText" text="MEDIA">
      <formula>NOT(ISERROR(SEARCH("MEDIA",AS19)))</formula>
    </cfRule>
    <cfRule type="containsText" dxfId="2433" priority="77" operator="containsText" text="ALTA">
      <formula>NOT(ISERROR(SEARCH("ALTA",AS19)))</formula>
    </cfRule>
  </conditionalFormatting>
  <conditionalFormatting sqref="AR28">
    <cfRule type="containsText" dxfId="2432" priority="72" operator="containsText" text="BAJA">
      <formula>NOT(ISERROR(SEARCH("BAJA",AR28)))</formula>
    </cfRule>
    <cfRule type="containsText" dxfId="2431" priority="73" operator="containsText" text="MEDIA">
      <formula>NOT(ISERROR(SEARCH("MEDIA",AR28)))</formula>
    </cfRule>
    <cfRule type="containsText" dxfId="2430" priority="74" operator="containsText" text="ALTA">
      <formula>NOT(ISERROR(SEARCH("ALTA",AR28)))</formula>
    </cfRule>
  </conditionalFormatting>
  <conditionalFormatting sqref="AS28">
    <cfRule type="containsText" dxfId="2429" priority="69" operator="containsText" text="BAJA">
      <formula>NOT(ISERROR(SEARCH("BAJA",AS28)))</formula>
    </cfRule>
    <cfRule type="containsText" dxfId="2428" priority="70" operator="containsText" text="MEDIA">
      <formula>NOT(ISERROR(SEARCH("MEDIA",AS28)))</formula>
    </cfRule>
    <cfRule type="containsText" dxfId="2427" priority="71" operator="containsText" text="ALTA">
      <formula>NOT(ISERROR(SEARCH("ALTA",AS28)))</formula>
    </cfRule>
  </conditionalFormatting>
  <conditionalFormatting sqref="AR33">
    <cfRule type="containsText" dxfId="2426" priority="66" operator="containsText" text="BAJA">
      <formula>NOT(ISERROR(SEARCH("BAJA",AR33)))</formula>
    </cfRule>
    <cfRule type="containsText" dxfId="2425" priority="67" operator="containsText" text="MEDIA">
      <formula>NOT(ISERROR(SEARCH("MEDIA",AR33)))</formula>
    </cfRule>
    <cfRule type="containsText" dxfId="2424" priority="68" operator="containsText" text="ALTA">
      <formula>NOT(ISERROR(SEARCH("ALTA",AR33)))</formula>
    </cfRule>
  </conditionalFormatting>
  <conditionalFormatting sqref="AS33">
    <cfRule type="containsText" dxfId="2423" priority="63" operator="containsText" text="BAJA">
      <formula>NOT(ISERROR(SEARCH("BAJA",AS33)))</formula>
    </cfRule>
    <cfRule type="containsText" dxfId="2422" priority="64" operator="containsText" text="MEDIA">
      <formula>NOT(ISERROR(SEARCH("MEDIA",AS33)))</formula>
    </cfRule>
    <cfRule type="containsText" dxfId="2421" priority="65" operator="containsText" text="ALTA">
      <formula>NOT(ISERROR(SEARCH("ALTA",AS33)))</formula>
    </cfRule>
  </conditionalFormatting>
  <conditionalFormatting sqref="AR38">
    <cfRule type="containsText" dxfId="2420" priority="60" operator="containsText" text="BAJA">
      <formula>NOT(ISERROR(SEARCH("BAJA",AR38)))</formula>
    </cfRule>
    <cfRule type="containsText" dxfId="2419" priority="61" operator="containsText" text="MEDIA">
      <formula>NOT(ISERROR(SEARCH("MEDIA",AR38)))</formula>
    </cfRule>
    <cfRule type="containsText" dxfId="2418" priority="62" operator="containsText" text="ALTA">
      <formula>NOT(ISERROR(SEARCH("ALTA",AR38)))</formula>
    </cfRule>
  </conditionalFormatting>
  <conditionalFormatting sqref="AS38">
    <cfRule type="containsText" dxfId="2417" priority="57" operator="containsText" text="BAJA">
      <formula>NOT(ISERROR(SEARCH("BAJA",AS38)))</formula>
    </cfRule>
    <cfRule type="containsText" dxfId="2416" priority="58" operator="containsText" text="MEDIA">
      <formula>NOT(ISERROR(SEARCH("MEDIA",AS38)))</formula>
    </cfRule>
    <cfRule type="containsText" dxfId="2415" priority="59" operator="containsText" text="ALTA">
      <formula>NOT(ISERROR(SEARCH("ALTA",AS38)))</formula>
    </cfRule>
  </conditionalFormatting>
  <conditionalFormatting sqref="AR43">
    <cfRule type="containsText" dxfId="2414" priority="54" operator="containsText" text="BAJA">
      <formula>NOT(ISERROR(SEARCH("BAJA",AR43)))</formula>
    </cfRule>
    <cfRule type="containsText" dxfId="2413" priority="55" operator="containsText" text="MEDIA">
      <formula>NOT(ISERROR(SEARCH("MEDIA",AR43)))</formula>
    </cfRule>
    <cfRule type="containsText" dxfId="2412" priority="56" operator="containsText" text="ALTA">
      <formula>NOT(ISERROR(SEARCH("ALTA",AR43)))</formula>
    </cfRule>
  </conditionalFormatting>
  <conditionalFormatting sqref="AS43">
    <cfRule type="containsText" dxfId="2411" priority="51" operator="containsText" text="BAJA">
      <formula>NOT(ISERROR(SEARCH("BAJA",AS43)))</formula>
    </cfRule>
    <cfRule type="containsText" dxfId="2410" priority="52" operator="containsText" text="MEDIA">
      <formula>NOT(ISERROR(SEARCH("MEDIA",AS43)))</formula>
    </cfRule>
    <cfRule type="containsText" dxfId="2409" priority="53" operator="containsText" text="ALTA">
      <formula>NOT(ISERROR(SEARCH("ALTA",AS43)))</formula>
    </cfRule>
  </conditionalFormatting>
  <conditionalFormatting sqref="AR48">
    <cfRule type="containsText" dxfId="2408" priority="48" operator="containsText" text="BAJA">
      <formula>NOT(ISERROR(SEARCH("BAJA",AR48)))</formula>
    </cfRule>
    <cfRule type="containsText" dxfId="2407" priority="49" operator="containsText" text="MEDIA">
      <formula>NOT(ISERROR(SEARCH("MEDIA",AR48)))</formula>
    </cfRule>
    <cfRule type="containsText" dxfId="2406" priority="50" operator="containsText" text="ALTA">
      <formula>NOT(ISERROR(SEARCH("ALTA",AR48)))</formula>
    </cfRule>
  </conditionalFormatting>
  <conditionalFormatting sqref="AS48">
    <cfRule type="containsText" dxfId="2405" priority="45" operator="containsText" text="BAJA">
      <formula>NOT(ISERROR(SEARCH("BAJA",AS48)))</formula>
    </cfRule>
    <cfRule type="containsText" dxfId="2404" priority="46" operator="containsText" text="MEDIA">
      <formula>NOT(ISERROR(SEARCH("MEDIA",AS48)))</formula>
    </cfRule>
    <cfRule type="containsText" dxfId="2403" priority="47" operator="containsText" text="ALTA">
      <formula>NOT(ISERROR(SEARCH("ALTA",AS48)))</formula>
    </cfRule>
  </conditionalFormatting>
  <conditionalFormatting sqref="N3">
    <cfRule type="containsText" dxfId="2402" priority="37" operator="containsText" text="BAJA">
      <formula>NOT(ISERROR(SEARCH("BAJA",N3)))</formula>
    </cfRule>
    <cfRule type="containsText" dxfId="2401" priority="38" operator="containsText" text="MEDIA">
      <formula>NOT(ISERROR(SEARCH("MEDIA",N3)))</formula>
    </cfRule>
    <cfRule type="containsText" dxfId="2400" priority="39" operator="containsText" text="ALTA">
      <formula>NOT(ISERROR(SEARCH("ALTA",N3)))</formula>
    </cfRule>
  </conditionalFormatting>
  <conditionalFormatting sqref="N4">
    <cfRule type="containsText" dxfId="2399" priority="34" operator="containsText" text="BAJA">
      <formula>NOT(ISERROR(SEARCH("BAJA",N4)))</formula>
    </cfRule>
    <cfRule type="containsText" dxfId="2398" priority="35" operator="containsText" text="MEDIA">
      <formula>NOT(ISERROR(SEARCH("MEDIA",N4)))</formula>
    </cfRule>
    <cfRule type="containsText" dxfId="2397" priority="36" operator="containsText" text="ALTA">
      <formula>NOT(ISERROR(SEARCH("ALTA",N4)))</formula>
    </cfRule>
  </conditionalFormatting>
  <conditionalFormatting sqref="N14">
    <cfRule type="containsText" dxfId="2396" priority="31" operator="containsText" text="BAJA">
      <formula>NOT(ISERROR(SEARCH("BAJA",N14)))</formula>
    </cfRule>
    <cfRule type="containsText" dxfId="2395" priority="32" operator="containsText" text="MEDIA">
      <formula>NOT(ISERROR(SEARCH("MEDIA",N14)))</formula>
    </cfRule>
    <cfRule type="containsText" dxfId="2394" priority="33" operator="containsText" text="ALTA">
      <formula>NOT(ISERROR(SEARCH("ALTA",N14)))</formula>
    </cfRule>
  </conditionalFormatting>
  <conditionalFormatting sqref="N19">
    <cfRule type="containsText" dxfId="2393" priority="28" operator="containsText" text="BAJA">
      <formula>NOT(ISERROR(SEARCH("BAJA",N19)))</formula>
    </cfRule>
    <cfRule type="containsText" dxfId="2392" priority="29" operator="containsText" text="MEDIA">
      <formula>NOT(ISERROR(SEARCH("MEDIA",N19)))</formula>
    </cfRule>
    <cfRule type="containsText" dxfId="2391" priority="30" operator="containsText" text="ALTA">
      <formula>NOT(ISERROR(SEARCH("ALTA",N19)))</formula>
    </cfRule>
  </conditionalFormatting>
  <conditionalFormatting sqref="N7">
    <cfRule type="containsText" dxfId="2390" priority="25" operator="containsText" text="BAJA">
      <formula>NOT(ISERROR(SEARCH("BAJA",N7)))</formula>
    </cfRule>
    <cfRule type="containsText" dxfId="2389" priority="26" operator="containsText" text="MEDIA">
      <formula>NOT(ISERROR(SEARCH("MEDIA",N7)))</formula>
    </cfRule>
    <cfRule type="containsText" dxfId="2388" priority="27" operator="containsText" text="ALTA">
      <formula>NOT(ISERROR(SEARCH("ALTA",N7)))</formula>
    </cfRule>
  </conditionalFormatting>
  <conditionalFormatting sqref="P9:P11">
    <cfRule type="containsText" dxfId="2387" priority="22" operator="containsText" text="BAJA">
      <formula>NOT(ISERROR(SEARCH("BAJA",P9)))</formula>
    </cfRule>
    <cfRule type="containsText" dxfId="2386" priority="23" operator="containsText" text="MEDIA">
      <formula>NOT(ISERROR(SEARCH("MEDIA",P9)))</formula>
    </cfRule>
    <cfRule type="containsText" dxfId="2385" priority="24" operator="containsText" text="ALTA">
      <formula>NOT(ISERROR(SEARCH("ALTA",P9)))</formula>
    </cfRule>
  </conditionalFormatting>
  <conditionalFormatting sqref="N15">
    <cfRule type="containsText" dxfId="2384" priority="19" operator="containsText" text="BAJA">
      <formula>NOT(ISERROR(SEARCH("BAJA",N15)))</formula>
    </cfRule>
    <cfRule type="containsText" dxfId="2383" priority="20" operator="containsText" text="MEDIA">
      <formula>NOT(ISERROR(SEARCH("MEDIA",N15)))</formula>
    </cfRule>
    <cfRule type="containsText" dxfId="2382" priority="21" operator="containsText" text="ALTA">
      <formula>NOT(ISERROR(SEARCH("ALTA",N15)))</formula>
    </cfRule>
  </conditionalFormatting>
  <conditionalFormatting sqref="N26">
    <cfRule type="containsText" dxfId="2381" priority="16" operator="containsText" text="BAJA">
      <formula>NOT(ISERROR(SEARCH("BAJA",N26)))</formula>
    </cfRule>
    <cfRule type="containsText" dxfId="2380" priority="17" operator="containsText" text="MEDIA">
      <formula>NOT(ISERROR(SEARCH("MEDIA",N26)))</formula>
    </cfRule>
    <cfRule type="containsText" dxfId="2379" priority="18" operator="containsText" text="ALTA">
      <formula>NOT(ISERROR(SEARCH("ALTA",N26)))</formula>
    </cfRule>
  </conditionalFormatting>
  <conditionalFormatting sqref="AB4">
    <cfRule type="containsText" dxfId="2378" priority="13" operator="containsText" text="BAJA">
      <formula>NOT(ISERROR(SEARCH("BAJA",AB4)))</formula>
    </cfRule>
    <cfRule type="containsText" dxfId="2377" priority="14" operator="containsText" text="MEDIA">
      <formula>NOT(ISERROR(SEARCH("MEDIA",AB4)))</formula>
    </cfRule>
    <cfRule type="containsText" dxfId="2376" priority="15" operator="containsText" text="ALTA">
      <formula>NOT(ISERROR(SEARCH("ALTA",AB4)))</formula>
    </cfRule>
  </conditionalFormatting>
  <conditionalFormatting sqref="AB5">
    <cfRule type="containsText" dxfId="2375" priority="10" operator="containsText" text="BAJA">
      <formula>NOT(ISERROR(SEARCH("BAJA",AB5)))</formula>
    </cfRule>
    <cfRule type="containsText" dxfId="2374" priority="11" operator="containsText" text="MEDIA">
      <formula>NOT(ISERROR(SEARCH("MEDIA",AB5)))</formula>
    </cfRule>
    <cfRule type="containsText" dxfId="2373" priority="12" operator="containsText" text="ALTA">
      <formula>NOT(ISERROR(SEARCH("ALTA",AB5)))</formula>
    </cfRule>
  </conditionalFormatting>
  <conditionalFormatting sqref="O20">
    <cfRule type="containsText" dxfId="2372" priority="7" operator="containsText" text="BAJA">
      <formula>NOT(ISERROR(SEARCH("BAJA",O20)))</formula>
    </cfRule>
    <cfRule type="containsText" dxfId="2371" priority="8" operator="containsText" text="MEDIA">
      <formula>NOT(ISERROR(SEARCH("MEDIA",O20)))</formula>
    </cfRule>
    <cfRule type="containsText" dxfId="2370" priority="9" operator="containsText" text="ALTA">
      <formula>NOT(ISERROR(SEARCH("ALTA",O20)))</formula>
    </cfRule>
  </conditionalFormatting>
  <conditionalFormatting sqref="O16">
    <cfRule type="containsText" dxfId="2369" priority="4" operator="containsText" text="BAJA">
      <formula>NOT(ISERROR(SEARCH("BAJA",O16)))</formula>
    </cfRule>
    <cfRule type="containsText" dxfId="2368" priority="5" operator="containsText" text="MEDIA">
      <formula>NOT(ISERROR(SEARCH("MEDIA",O16)))</formula>
    </cfRule>
    <cfRule type="containsText" dxfId="2367" priority="6" operator="containsText" text="ALTA">
      <formula>NOT(ISERROR(SEARCH("ALTA",O16)))</formula>
    </cfRule>
  </conditionalFormatting>
  <conditionalFormatting sqref="AH20">
    <cfRule type="containsText" dxfId="2366" priority="1" operator="containsText" text="BAJA">
      <formula>NOT(ISERROR(SEARCH("BAJA",AH20)))</formula>
    </cfRule>
    <cfRule type="containsText" dxfId="2365" priority="2" operator="containsText" text="MEDIA">
      <formula>NOT(ISERROR(SEARCH("MEDIA",AH20)))</formula>
    </cfRule>
    <cfRule type="containsText" dxfId="2364" priority="3" operator="containsText" text="ALTA">
      <formula>NOT(ISERROR(SEARCH("ALTA",AH20)))</formula>
    </cfRule>
  </conditionalFormatting>
  <dataValidations count="10">
    <dataValidation type="list" allowBlank="1" showInputMessage="1" showErrorMessage="1" sqref="AP3:AP52" xr:uid="{354CB64E-4A06-4EB6-B498-B5747F277610}">
      <formula1>"Todas están gestionadas,Faltan causas por gestionar"</formula1>
    </dataValidation>
    <dataValidation type="list" allowBlank="1" showInputMessage="1" showErrorMessage="1" sqref="W3:W52" xr:uid="{BC781774-1134-4A4F-82C6-96A18B40DCAA}">
      <formula1>"Completo,Incompleto,No lo está"</formula1>
    </dataValidation>
    <dataValidation type="list" allowBlank="1" showInputMessage="1" showErrorMessage="1" sqref="AI3:AI52" xr:uid="{038EBB27-C9FB-4D0C-B9DD-A5EEB4AFC73C}">
      <formula1>"Completa,Incompleta,No existe"</formula1>
    </dataValidation>
    <dataValidation type="list" allowBlank="1" showInputMessage="1" showErrorMessage="1" sqref="R3:R52" xr:uid="{D0BB5A99-DEB3-4950-8380-F2E492809118}">
      <formula1>"Confiable,No confiable"</formula1>
    </dataValidation>
    <dataValidation type="list" allowBlank="1" showInputMessage="1" showErrorMessage="1" sqref="P3:P52" xr:uid="{F46FE980-78D7-4957-88F5-A46AA816FE4E}">
      <formula1>"Prevenir,Detectar,No es un control"</formula1>
    </dataValidation>
    <dataValidation type="list" allowBlank="1" showInputMessage="1" showErrorMessage="1" sqref="AF3:AF52" xr:uid="{D974581E-4026-4395-9C22-E6BC7B6AE41D}">
      <formula1>"Oportuna,Inoportuna"</formula1>
    </dataValidation>
    <dataValidation type="list" allowBlank="1" showInputMessage="1" showErrorMessage="1" sqref="AC3:AC52" xr:uid="{70A6431E-851D-4F14-AC47-88BC5D10D275}">
      <formula1>"Adecuado,Inadecuado"</formula1>
    </dataValidation>
    <dataValidation type="list" allowBlank="1" showInputMessage="1" showErrorMessage="1" sqref="Z3:Z52" xr:uid="{262998A0-F090-4F2B-A407-9C88526742AE}">
      <formula1>"Asignado,No Asignado"</formula1>
    </dataValidation>
    <dataValidation type="list" allowBlank="1" showInputMessage="1" showErrorMessage="1" sqref="AE3:AE52" xr:uid="{FAD2759B-D47A-463E-9F6B-B4B6D62AC34C}">
      <formula1>"Manual,Automático"</formula1>
    </dataValidation>
    <dataValidation type="list" allowBlank="1" showInputMessage="1" showErrorMessage="1" sqref="A3:A52 T3:T52" xr:uid="{540E6D5F-EE3C-4053-822F-6CD7F10EE4C3}">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43" operator="equal" id="{32018983-B735-49CF-9FDA-AE93308D558A}">
            <xm:f>'[Matriz de Riesgos Gestión B y S 2020NM.xlsx]Tablas'!#REF!</xm:f>
            <x14:dxf>
              <font>
                <b/>
                <i val="0"/>
                <color rgb="FFFFC000"/>
              </font>
            </x14:dxf>
          </x14:cfRule>
          <x14:cfRule type="cellIs" priority="44" operator="equal" id="{B6233446-A026-483E-B6EA-DBED2BF8D298}">
            <xm:f>'[Matriz de Riesgos Gestión B y S 2020NM.xlsx]Tablas'!#REF!</xm:f>
            <x14:dxf>
              <font>
                <b/>
                <i val="0"/>
                <color rgb="FFC00000"/>
              </font>
            </x14:dxf>
          </x14:cfRule>
          <xm:sqref>BB3:BB52</xm:sqref>
        </x14:conditionalFormatting>
        <x14:conditionalFormatting xmlns:xm="http://schemas.microsoft.com/office/excel/2006/main">
          <x14:cfRule type="cellIs" priority="40" operator="equal" id="{5974108C-40D9-4BEE-A070-5FAB6DB6B02E}">
            <xm:f>'[Matriz de Riesgos Gestión B y S 2020NM.xlsx]Tablas'!#REF!</xm:f>
            <x14:dxf>
              <font>
                <b/>
                <i val="0"/>
              </font>
              <fill>
                <patternFill>
                  <bgColor rgb="FF92D050"/>
                </patternFill>
              </fill>
            </x14:dxf>
          </x14:cfRule>
          <x14:cfRule type="cellIs" priority="41" operator="equal" id="{441B99E3-03AB-4F2A-BB65-5D387627D5BF}">
            <xm:f>'[Matriz de Riesgos Gestión B y S 2020NM.xlsx]Tablas'!#REF!</xm:f>
            <x14:dxf>
              <font>
                <b/>
                <i val="0"/>
              </font>
              <fill>
                <patternFill>
                  <bgColor rgb="FFFFFF00"/>
                </patternFill>
              </fill>
            </x14:dxf>
          </x14:cfRule>
          <x14:cfRule type="cellIs" priority="42" operator="equal" id="{3793772E-B340-46C3-81CB-8F55F904C94E}">
            <xm:f>'[Matriz de Riesgos Gestión B y S 2020NM.xlsx]Tablas'!#REF!</xm:f>
            <x14:dxf>
              <font>
                <b/>
                <i val="0"/>
                <color theme="0"/>
              </font>
              <fill>
                <patternFill>
                  <bgColor rgb="FFFF0000"/>
                </patternFill>
              </fill>
            </x14:dxf>
          </x14:cfRule>
          <xm:sqref>BA3:BA52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41A71B7F-F5B3-4C07-94D7-43B054858414}">
          <x14:formula1>
            <xm:f>'\\129.9.200.2\planeacion estrategica\Gesión de Riesgos 2019\[Matriz de Riesgos 2019 Gestión de BYS.xlsx]Tablas'!#REF!</xm:f>
          </x14:formula1>
          <xm:sqref>H3:H27 J3:J27</xm:sqref>
        </x14:dataValidation>
        <x14:dataValidation type="list" allowBlank="1" showInputMessage="1" showErrorMessage="1" xr:uid="{74F4ECDC-D5C0-4B8F-8A40-57FAF34AD79B}">
          <x14:formula1>
            <xm:f>'Y:\5 Gestión de Riesgos ACTUALIZADOS DICIEMBRE 2019\[Matriz de Riesgos Gestión B y S 2020NM.xlsx]Tablas'!#REF!</xm:f>
          </x14:formula1>
          <xm:sqref>B3:B52</xm:sqref>
        </x14:dataValidation>
        <x14:dataValidation type="list" allowBlank="1" showInputMessage="1" showErrorMessage="1" xr:uid="{310590EF-1004-4CB5-87F1-AF2C9A51FFB9}">
          <x14:formula1>
            <xm:f>'Y:\5 Gestión de Riesgos ACTUALIZADOS DICIEMBRE 2019\[Matriz de Riesgos Gestión B y S 2020NM.xlsx]Tablas'!#REF!</xm:f>
          </x14:formula1>
          <xm:sqref>C3:C52</xm:sqref>
        </x14:dataValidation>
        <x14:dataValidation type="list" allowBlank="1" showInputMessage="1" showErrorMessage="1" xr:uid="{1694EECE-66A3-49E7-9A27-A5D2327C191C}">
          <x14:formula1>
            <xm:f>'Y:\5 Gestión de Riesgos ACTUALIZADOS DICIEMBRE 2019\[Matriz de Riesgos Gestión B y S 2020NM.xlsx]Tablas'!#REF!</xm:f>
          </x14:formula1>
          <xm:sqref>J28:J52</xm:sqref>
        </x14:dataValidation>
        <x14:dataValidation type="list" allowBlank="1" showInputMessage="1" showErrorMessage="1" xr:uid="{0D98A287-735E-4831-A2D7-B611B03710B7}">
          <x14:formula1>
            <xm:f>'Y:\5 Gestión de Riesgos ACTUALIZADOS DICIEMBRE 2019\[Matriz de Riesgos Gestión B y S 2020NM.xlsx]Tablas'!#REF!</xm:f>
          </x14:formula1>
          <xm:sqref>H28:H52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05681-222E-462E-BC1B-8FC5934447F7}">
  <dimension ref="A1:BH47"/>
  <sheetViews>
    <sheetView workbookViewId="0">
      <selection activeCell="F3" sqref="F3:F7"/>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6.28515625" style="3" customWidth="1"/>
    <col min="15" max="15" width="56.710937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31.85546875" style="3" customWidth="1"/>
    <col min="23" max="23" width="12.7109375" style="3" customWidth="1"/>
    <col min="24" max="24" width="4.42578125" style="3" hidden="1" customWidth="1"/>
    <col min="25" max="25" width="20.710937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41" style="4"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165.75" x14ac:dyDescent="0.25">
      <c r="A3" s="183" t="s">
        <v>141</v>
      </c>
      <c r="B3" s="136" t="s">
        <v>53</v>
      </c>
      <c r="C3" s="136" t="s">
        <v>63</v>
      </c>
      <c r="D3" s="223" t="s">
        <v>849</v>
      </c>
      <c r="E3" s="332" t="s">
        <v>850</v>
      </c>
      <c r="F3" s="136" t="s">
        <v>851</v>
      </c>
      <c r="G3" s="198" t="s">
        <v>852</v>
      </c>
      <c r="H3" s="145" t="s">
        <v>19</v>
      </c>
      <c r="I3" s="118">
        <f>IF(H3="","",VLOOKUP(H3,[12]Tablas!$A$2:$B$6,2,FALSE))</f>
        <v>4</v>
      </c>
      <c r="J3" s="136" t="s">
        <v>17</v>
      </c>
      <c r="K3" s="118">
        <f>IF(J3="","",VLOOKUP(J3,[12]Tablas!$E$2:$F$6,2,FALSE))</f>
        <v>4</v>
      </c>
      <c r="L3" s="118" t="str">
        <f>IFERROR(VLOOKUP(M3,[12]Tablas!$F$9:$G$22,2,FALSE),"")</f>
        <v>ALTA</v>
      </c>
      <c r="M3" s="115">
        <f>IFERROR(+I3*K3,"")</f>
        <v>16</v>
      </c>
      <c r="N3" s="333" t="s">
        <v>853</v>
      </c>
      <c r="O3" s="55" t="s">
        <v>854</v>
      </c>
      <c r="P3" s="55" t="s">
        <v>99</v>
      </c>
      <c r="Q3" s="56">
        <f>IF(P3="Prevenir",15,IF(P3="Detectar",10,IF(P3="No es un control",0,"")))</f>
        <v>15</v>
      </c>
      <c r="R3" s="106" t="s">
        <v>100</v>
      </c>
      <c r="S3" s="56">
        <f>IF(R3="Confiable",15,IF(R3="No confiable",0,""))</f>
        <v>15</v>
      </c>
      <c r="T3" s="109" t="s">
        <v>101</v>
      </c>
      <c r="U3" s="56">
        <f t="shared" ref="U3:U7" si="0">IF(T3="SI",15,IF(T3="NO",0,""))</f>
        <v>15</v>
      </c>
      <c r="V3" s="199" t="s">
        <v>855</v>
      </c>
      <c r="W3" s="60" t="s">
        <v>104</v>
      </c>
      <c r="X3" s="56">
        <f>IF(W3="Completo",15,IF(W3="Incompleto",5,IF(W3="No lo está",0,"")))</f>
        <v>5</v>
      </c>
      <c r="Y3" s="103" t="s">
        <v>856</v>
      </c>
      <c r="Z3" s="103" t="s">
        <v>108</v>
      </c>
      <c r="AA3" s="56">
        <f>IF(Z3="Asignado",15,IF(Z3="No asignado",0,""))</f>
        <v>15</v>
      </c>
      <c r="AB3" s="103" t="s">
        <v>857</v>
      </c>
      <c r="AC3" s="103" t="s">
        <v>110</v>
      </c>
      <c r="AD3" s="56">
        <f t="shared" ref="AD3:AD7" si="1">IF(AC3="Adecuado",15,IF(AC3="Inadecuado",0,""))</f>
        <v>15</v>
      </c>
      <c r="AE3" s="103" t="s">
        <v>137</v>
      </c>
      <c r="AF3" s="103" t="s">
        <v>111</v>
      </c>
      <c r="AG3" s="56">
        <f>IF(AF3="Oportuna",15,IF(AF3="Inoportuna",0,""))</f>
        <v>15</v>
      </c>
      <c r="AH3" s="103" t="s">
        <v>858</v>
      </c>
      <c r="AI3" s="103" t="s">
        <v>114</v>
      </c>
      <c r="AJ3" s="56">
        <f>IF(AI3="Completa",10,IF(AI3="Incompleta",5,IF(AI3="No existe",0,"")))</f>
        <v>10</v>
      </c>
      <c r="AK3" s="63" t="s">
        <v>859</v>
      </c>
      <c r="AL3" s="64">
        <f t="shared" ref="AL3:AL7" si="2">IFERROR(IF(P3="Prevenir",((Q3+S3+U3+X3+AA3+AD3+AG3+AJ3)/115)*100,""),"")</f>
        <v>91.304347826086953</v>
      </c>
      <c r="AM3" s="96" t="str">
        <f t="shared" ref="AM3:AM7" si="3">IFERROR(IF(P3="Detectar",((Q3+S3+U3+X3+AA3+AD3+AG3+AJ3)/115)*100,""),"")</f>
        <v/>
      </c>
      <c r="AN3" s="130">
        <f>ROUND(MIN(AL3:AL7),0)</f>
        <v>91</v>
      </c>
      <c r="AO3" s="126">
        <f>ROUND(MIN(AM3:AM7),0)</f>
        <v>0</v>
      </c>
      <c r="AP3" s="160" t="s">
        <v>117</v>
      </c>
      <c r="AQ3" s="163" t="s">
        <v>860</v>
      </c>
      <c r="AR3" s="130">
        <f>IF(AP3="Faltan causas por gestionar",50,AN3)</f>
        <v>91</v>
      </c>
      <c r="AS3" s="126">
        <f>IF(AP3="Faltan causas por gestionar",50,AO3)</f>
        <v>0</v>
      </c>
      <c r="AT3" s="148">
        <f>IF(AR3&gt;=96,2,IF(AR3&gt;=86,1,0))</f>
        <v>1</v>
      </c>
      <c r="AU3" s="118">
        <f>IF(AS3&gt;=96,2,IF(AS3&gt;=86,1,0))</f>
        <v>0</v>
      </c>
      <c r="AV3" s="118" t="str">
        <f>IF(AW3="","",VLOOKUP(AW3,[12]Tablas!$B$2:$C$6,2,FALSE))</f>
        <v>Posible</v>
      </c>
      <c r="AW3" s="118">
        <f>IFERROR(+I3-AT3,"")</f>
        <v>3</v>
      </c>
      <c r="AX3" s="118" t="str">
        <f>IF(AY3="","",VLOOKUP(AY3,[12]Tablas!$F$2:$G$6,2,FALSE))</f>
        <v>Mayor</v>
      </c>
      <c r="AY3" s="118">
        <f>IFERROR(IF(K3-AU3&lt;=0,1,K3-AU3),"")</f>
        <v>4</v>
      </c>
      <c r="AZ3" s="118">
        <f>IFERROR(+AY3*AW3,"")</f>
        <v>12</v>
      </c>
      <c r="BA3" s="115" t="str">
        <f>IFERROR(VLOOKUP(AZ3,[12]Tablas!$F$9:$G$22,2,FALSE),"")</f>
        <v>MEDIA</v>
      </c>
      <c r="BB3" s="189" t="str">
        <f>IFERROR(VLOOKUP(BA3,[12]Tablas!$C$25:$D$27,2,FALSE),"")</f>
        <v>Requiere tratamiento</v>
      </c>
      <c r="BC3" s="66">
        <v>1</v>
      </c>
      <c r="BD3" s="243" t="s">
        <v>861</v>
      </c>
      <c r="BE3" s="334" t="s">
        <v>862</v>
      </c>
      <c r="BF3" s="335">
        <v>43678</v>
      </c>
      <c r="BG3" s="335">
        <v>44012</v>
      </c>
      <c r="BH3" s="336" t="s">
        <v>233</v>
      </c>
    </row>
    <row r="4" spans="1:60" ht="63.75" x14ac:dyDescent="0.25">
      <c r="A4" s="184"/>
      <c r="B4" s="137"/>
      <c r="C4" s="137"/>
      <c r="D4" s="224"/>
      <c r="E4" s="337"/>
      <c r="F4" s="137"/>
      <c r="G4" s="203"/>
      <c r="H4" s="146"/>
      <c r="I4" s="119"/>
      <c r="J4" s="137"/>
      <c r="K4" s="119"/>
      <c r="L4" s="119"/>
      <c r="M4" s="116"/>
      <c r="N4" s="338" t="s">
        <v>863</v>
      </c>
      <c r="O4" s="5" t="s">
        <v>864</v>
      </c>
      <c r="P4" s="5" t="s">
        <v>99</v>
      </c>
      <c r="Q4" s="89">
        <f t="shared" ref="Q4:Q7" si="4">IF(P4="Prevenir",15,IF(P4="Detectar",10,IF(P4="No es un control",0,"")))</f>
        <v>15</v>
      </c>
      <c r="R4" s="104" t="s">
        <v>100</v>
      </c>
      <c r="S4" s="89">
        <f t="shared" ref="S4:S7" si="5">IF(R4="Confiable",15,IF(R4="No confiable",0,""))</f>
        <v>15</v>
      </c>
      <c r="T4" s="98" t="s">
        <v>101</v>
      </c>
      <c r="U4" s="89">
        <f t="shared" si="0"/>
        <v>15</v>
      </c>
      <c r="V4" s="206" t="s">
        <v>118</v>
      </c>
      <c r="W4" s="33" t="s">
        <v>104</v>
      </c>
      <c r="X4" s="89">
        <f>IF(W4="Completo",15,IF(W4="Incompleto",5,IF(W4="No lo está",0,"")))</f>
        <v>5</v>
      </c>
      <c r="Y4" s="104" t="s">
        <v>865</v>
      </c>
      <c r="Z4" s="104" t="s">
        <v>108</v>
      </c>
      <c r="AA4" s="89">
        <f t="shared" ref="AA4:AA7" si="6">IF(Z4="Asignado",15,IF(Z4="No asignado",0,""))</f>
        <v>15</v>
      </c>
      <c r="AB4" s="104" t="s">
        <v>866</v>
      </c>
      <c r="AC4" s="104" t="s">
        <v>110</v>
      </c>
      <c r="AD4" s="89">
        <f t="shared" si="1"/>
        <v>15</v>
      </c>
      <c r="AE4" s="104" t="s">
        <v>137</v>
      </c>
      <c r="AF4" s="104" t="s">
        <v>111</v>
      </c>
      <c r="AG4" s="89">
        <f t="shared" ref="AG4:AG7" si="7">IF(AF4="Oportuna",15,IF(AF4="Inoportuna",0,""))</f>
        <v>15</v>
      </c>
      <c r="AH4" s="104" t="s">
        <v>867</v>
      </c>
      <c r="AI4" s="104" t="s">
        <v>114</v>
      </c>
      <c r="AJ4" s="89">
        <f t="shared" ref="AJ4:AJ7" si="8">IF(AI4="Completa",10,IF(AI4="Incompleta",5,IF(AI4="No existe",0,"")))</f>
        <v>10</v>
      </c>
      <c r="AK4" s="28" t="s">
        <v>868</v>
      </c>
      <c r="AL4" s="16">
        <f t="shared" si="2"/>
        <v>91.304347826086953</v>
      </c>
      <c r="AM4" s="39" t="str">
        <f t="shared" si="3"/>
        <v/>
      </c>
      <c r="AN4" s="119"/>
      <c r="AO4" s="116"/>
      <c r="AP4" s="161"/>
      <c r="AQ4" s="164"/>
      <c r="AR4" s="119"/>
      <c r="AS4" s="116"/>
      <c r="AT4" s="149"/>
      <c r="AU4" s="119"/>
      <c r="AV4" s="119"/>
      <c r="AW4" s="119"/>
      <c r="AX4" s="119"/>
      <c r="AY4" s="119"/>
      <c r="AZ4" s="119"/>
      <c r="BA4" s="116"/>
      <c r="BB4" s="190"/>
      <c r="BC4" s="26">
        <v>2</v>
      </c>
      <c r="BD4" s="19" t="s">
        <v>869</v>
      </c>
      <c r="BE4" s="339" t="s">
        <v>862</v>
      </c>
      <c r="BF4" s="340">
        <v>43678</v>
      </c>
      <c r="BG4" s="340">
        <v>44012</v>
      </c>
      <c r="BH4" s="341" t="s">
        <v>870</v>
      </c>
    </row>
    <row r="5" spans="1:60" ht="51" x14ac:dyDescent="0.25">
      <c r="A5" s="184"/>
      <c r="B5" s="137"/>
      <c r="C5" s="137"/>
      <c r="D5" s="224"/>
      <c r="E5" s="337"/>
      <c r="F5" s="137"/>
      <c r="G5" s="203"/>
      <c r="H5" s="146"/>
      <c r="I5" s="119"/>
      <c r="J5" s="137"/>
      <c r="K5" s="119"/>
      <c r="L5" s="119"/>
      <c r="M5" s="116"/>
      <c r="N5" s="338" t="s">
        <v>871</v>
      </c>
      <c r="O5" s="5" t="s">
        <v>872</v>
      </c>
      <c r="P5" s="5" t="s">
        <v>99</v>
      </c>
      <c r="Q5" s="89">
        <f t="shared" si="4"/>
        <v>15</v>
      </c>
      <c r="R5" s="104" t="s">
        <v>100</v>
      </c>
      <c r="S5" s="89">
        <f t="shared" si="5"/>
        <v>15</v>
      </c>
      <c r="T5" s="98" t="s">
        <v>101</v>
      </c>
      <c r="U5" s="89">
        <f t="shared" si="0"/>
        <v>15</v>
      </c>
      <c r="V5" s="206" t="s">
        <v>873</v>
      </c>
      <c r="W5" s="98" t="s">
        <v>104</v>
      </c>
      <c r="X5" s="89">
        <f t="shared" ref="X5:X7" si="9">IF(W5="Completo",15,IF(W5="Incompleto",5,IF(W5="No lo está",0,"")))</f>
        <v>5</v>
      </c>
      <c r="Y5" s="104" t="s">
        <v>874</v>
      </c>
      <c r="Z5" s="104" t="s">
        <v>108</v>
      </c>
      <c r="AA5" s="89">
        <f t="shared" si="6"/>
        <v>15</v>
      </c>
      <c r="AB5" s="104" t="s">
        <v>875</v>
      </c>
      <c r="AC5" s="104" t="s">
        <v>110</v>
      </c>
      <c r="AD5" s="89">
        <f t="shared" si="1"/>
        <v>15</v>
      </c>
      <c r="AE5" s="104" t="s">
        <v>137</v>
      </c>
      <c r="AF5" s="104" t="s">
        <v>111</v>
      </c>
      <c r="AG5" s="89">
        <f t="shared" si="7"/>
        <v>15</v>
      </c>
      <c r="AH5" s="104" t="s">
        <v>138</v>
      </c>
      <c r="AI5" s="104" t="s">
        <v>114</v>
      </c>
      <c r="AJ5" s="89">
        <f t="shared" si="8"/>
        <v>10</v>
      </c>
      <c r="AK5" s="28" t="s">
        <v>876</v>
      </c>
      <c r="AL5" s="16">
        <f t="shared" si="2"/>
        <v>91.304347826086953</v>
      </c>
      <c r="AM5" s="39" t="str">
        <f t="shared" si="3"/>
        <v/>
      </c>
      <c r="AN5" s="119"/>
      <c r="AO5" s="116"/>
      <c r="AP5" s="161"/>
      <c r="AQ5" s="164"/>
      <c r="AR5" s="119"/>
      <c r="AS5" s="116"/>
      <c r="AT5" s="149"/>
      <c r="AU5" s="119"/>
      <c r="AV5" s="119"/>
      <c r="AW5" s="119"/>
      <c r="AX5" s="119"/>
      <c r="AY5" s="119"/>
      <c r="AZ5" s="119"/>
      <c r="BA5" s="116"/>
      <c r="BB5" s="190"/>
      <c r="BC5" s="26">
        <v>3</v>
      </c>
      <c r="BD5" s="19"/>
      <c r="BE5" s="21"/>
      <c r="BF5" s="21"/>
      <c r="BG5" s="21"/>
      <c r="BH5" s="22"/>
    </row>
    <row r="6" spans="1:60" x14ac:dyDescent="0.25">
      <c r="A6" s="184"/>
      <c r="B6" s="137"/>
      <c r="C6" s="137"/>
      <c r="D6" s="224"/>
      <c r="E6" s="337"/>
      <c r="F6" s="137"/>
      <c r="G6" s="203"/>
      <c r="H6" s="146"/>
      <c r="I6" s="119"/>
      <c r="J6" s="137"/>
      <c r="K6" s="119"/>
      <c r="L6" s="119"/>
      <c r="M6" s="116"/>
      <c r="N6" s="338"/>
      <c r="O6" s="5"/>
      <c r="P6" s="5"/>
      <c r="Q6" s="89"/>
      <c r="R6" s="104"/>
      <c r="S6" s="89"/>
      <c r="T6" s="98"/>
      <c r="U6" s="89" t="str">
        <f t="shared" si="0"/>
        <v/>
      </c>
      <c r="V6" s="206"/>
      <c r="W6" s="98"/>
      <c r="X6" s="89" t="str">
        <f t="shared" si="9"/>
        <v/>
      </c>
      <c r="Y6" s="104"/>
      <c r="Z6" s="104"/>
      <c r="AA6" s="89" t="str">
        <f t="shared" si="6"/>
        <v/>
      </c>
      <c r="AB6" s="104"/>
      <c r="AC6" s="104"/>
      <c r="AD6" s="89" t="str">
        <f t="shared" si="1"/>
        <v/>
      </c>
      <c r="AE6" s="104"/>
      <c r="AF6" s="104"/>
      <c r="AG6" s="89" t="str">
        <f t="shared" si="7"/>
        <v/>
      </c>
      <c r="AH6" s="104"/>
      <c r="AI6" s="104"/>
      <c r="AJ6" s="89" t="str">
        <f t="shared" si="8"/>
        <v/>
      </c>
      <c r="AK6" s="28"/>
      <c r="AL6" s="16" t="str">
        <f t="shared" si="2"/>
        <v/>
      </c>
      <c r="AM6" s="39" t="str">
        <f t="shared" si="3"/>
        <v/>
      </c>
      <c r="AN6" s="119"/>
      <c r="AO6" s="116"/>
      <c r="AP6" s="161"/>
      <c r="AQ6" s="164"/>
      <c r="AR6" s="119"/>
      <c r="AS6" s="116"/>
      <c r="AT6" s="149"/>
      <c r="AU6" s="119"/>
      <c r="AV6" s="119"/>
      <c r="AW6" s="119"/>
      <c r="AX6" s="119"/>
      <c r="AY6" s="119"/>
      <c r="AZ6" s="119"/>
      <c r="BA6" s="116"/>
      <c r="BB6" s="190"/>
      <c r="BC6" s="26">
        <v>4</v>
      </c>
      <c r="BD6" s="19"/>
      <c r="BE6" s="21"/>
      <c r="BF6" s="21"/>
      <c r="BG6" s="21"/>
      <c r="BH6" s="22"/>
    </row>
    <row r="7" spans="1:60" ht="15.75" thickBot="1" x14ac:dyDescent="0.3">
      <c r="A7" s="185"/>
      <c r="B7" s="138"/>
      <c r="C7" s="138"/>
      <c r="D7" s="225"/>
      <c r="E7" s="342"/>
      <c r="F7" s="138"/>
      <c r="G7" s="208"/>
      <c r="H7" s="147"/>
      <c r="I7" s="120"/>
      <c r="J7" s="138"/>
      <c r="K7" s="120"/>
      <c r="L7" s="120"/>
      <c r="M7" s="117"/>
      <c r="N7" s="8"/>
      <c r="O7" s="9"/>
      <c r="P7" s="9"/>
      <c r="Q7" s="90" t="str">
        <f t="shared" si="4"/>
        <v/>
      </c>
      <c r="R7" s="105"/>
      <c r="S7" s="90" t="str">
        <f t="shared" si="5"/>
        <v/>
      </c>
      <c r="T7" s="99"/>
      <c r="U7" s="90" t="str">
        <f t="shared" si="0"/>
        <v/>
      </c>
      <c r="V7" s="209"/>
      <c r="W7" s="99"/>
      <c r="X7" s="90" t="str">
        <f t="shared" si="9"/>
        <v/>
      </c>
      <c r="Y7" s="105"/>
      <c r="Z7" s="105"/>
      <c r="AA7" s="90" t="str">
        <f t="shared" si="6"/>
        <v/>
      </c>
      <c r="AB7" s="105"/>
      <c r="AC7" s="105"/>
      <c r="AD7" s="90" t="str">
        <f t="shared" si="1"/>
        <v/>
      </c>
      <c r="AE7" s="105"/>
      <c r="AF7" s="105"/>
      <c r="AG7" s="90" t="str">
        <f t="shared" si="7"/>
        <v/>
      </c>
      <c r="AH7" s="105"/>
      <c r="AI7" s="105"/>
      <c r="AJ7" s="9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x14ac:dyDescent="0.25">
      <c r="A8" s="186"/>
      <c r="B8" s="121"/>
      <c r="C8" s="121"/>
      <c r="D8" s="125"/>
      <c r="E8" s="121"/>
      <c r="F8" s="121"/>
      <c r="G8" s="125"/>
      <c r="H8" s="121"/>
      <c r="I8" s="111"/>
      <c r="J8" s="121"/>
      <c r="K8" s="111"/>
      <c r="L8" s="111"/>
      <c r="M8" s="111"/>
      <c r="N8" s="73"/>
      <c r="O8" s="73"/>
      <c r="P8" s="73"/>
      <c r="Q8" s="91"/>
      <c r="R8" s="94"/>
      <c r="S8" s="91"/>
      <c r="T8" s="93"/>
      <c r="U8" s="91"/>
      <c r="V8" s="218"/>
      <c r="W8" s="93"/>
      <c r="X8" s="91"/>
      <c r="Y8" s="94"/>
      <c r="Z8" s="94"/>
      <c r="AA8" s="91"/>
      <c r="AB8" s="94"/>
      <c r="AC8" s="94"/>
      <c r="AD8" s="91"/>
      <c r="AE8" s="94"/>
      <c r="AF8" s="94"/>
      <c r="AG8" s="91"/>
      <c r="AH8" s="94"/>
      <c r="AI8" s="94"/>
      <c r="AJ8" s="91"/>
      <c r="AK8" s="94"/>
      <c r="AL8" s="100"/>
      <c r="AM8" s="100"/>
      <c r="AN8" s="122"/>
      <c r="AO8" s="122"/>
      <c r="AP8" s="123"/>
      <c r="AQ8" s="124"/>
      <c r="AR8" s="122"/>
      <c r="AS8" s="122"/>
      <c r="AT8" s="111"/>
      <c r="AU8" s="111"/>
      <c r="AV8" s="111"/>
      <c r="AW8" s="111"/>
      <c r="AX8" s="111"/>
      <c r="AY8" s="111"/>
      <c r="AZ8" s="111"/>
      <c r="BA8" s="111"/>
      <c r="BB8" s="111"/>
      <c r="BC8" s="78"/>
      <c r="BD8" s="79"/>
      <c r="BE8" s="80"/>
      <c r="BF8" s="80"/>
      <c r="BG8" s="80"/>
      <c r="BH8" s="80"/>
    </row>
    <row r="9" spans="1:60" x14ac:dyDescent="0.25">
      <c r="A9" s="186"/>
      <c r="B9" s="121"/>
      <c r="C9" s="121"/>
      <c r="D9" s="125"/>
      <c r="E9" s="121"/>
      <c r="F9" s="121"/>
      <c r="G9" s="125"/>
      <c r="H9" s="121"/>
      <c r="I9" s="111"/>
      <c r="J9" s="121"/>
      <c r="K9" s="111"/>
      <c r="L9" s="111"/>
      <c r="M9" s="111"/>
      <c r="N9" s="73"/>
      <c r="O9" s="73"/>
      <c r="P9" s="73"/>
      <c r="Q9" s="91"/>
      <c r="R9" s="94"/>
      <c r="S9" s="91"/>
      <c r="T9" s="93"/>
      <c r="U9" s="91"/>
      <c r="V9" s="218"/>
      <c r="W9" s="93"/>
      <c r="X9" s="91"/>
      <c r="Y9" s="94"/>
      <c r="Z9" s="94"/>
      <c r="AA9" s="91"/>
      <c r="AB9" s="94"/>
      <c r="AC9" s="94"/>
      <c r="AD9" s="91"/>
      <c r="AE9" s="94"/>
      <c r="AF9" s="94"/>
      <c r="AG9" s="91"/>
      <c r="AH9" s="94"/>
      <c r="AI9" s="94"/>
      <c r="AJ9" s="91"/>
      <c r="AK9" s="94"/>
      <c r="AL9" s="100"/>
      <c r="AM9" s="100"/>
      <c r="AN9" s="111"/>
      <c r="AO9" s="111"/>
      <c r="AP9" s="123"/>
      <c r="AQ9" s="124"/>
      <c r="AR9" s="111"/>
      <c r="AS9" s="111"/>
      <c r="AT9" s="111"/>
      <c r="AU9" s="111"/>
      <c r="AV9" s="111"/>
      <c r="AW9" s="111"/>
      <c r="AX9" s="111"/>
      <c r="AY9" s="111"/>
      <c r="AZ9" s="111"/>
      <c r="BA9" s="111"/>
      <c r="BB9" s="111"/>
      <c r="BC9" s="81"/>
      <c r="BD9" s="79"/>
      <c r="BE9" s="80"/>
      <c r="BF9" s="80"/>
      <c r="BG9" s="80"/>
      <c r="BH9" s="80"/>
    </row>
    <row r="10" spans="1:60" x14ac:dyDescent="0.25">
      <c r="A10" s="186"/>
      <c r="B10" s="121"/>
      <c r="C10" s="121"/>
      <c r="D10" s="125"/>
      <c r="E10" s="121"/>
      <c r="F10" s="121"/>
      <c r="G10" s="125"/>
      <c r="H10" s="121"/>
      <c r="I10" s="111"/>
      <c r="J10" s="121"/>
      <c r="K10" s="111"/>
      <c r="L10" s="111"/>
      <c r="M10" s="111"/>
      <c r="N10" s="73"/>
      <c r="O10" s="73"/>
      <c r="P10" s="73"/>
      <c r="Q10" s="91"/>
      <c r="R10" s="94"/>
      <c r="S10" s="91"/>
      <c r="T10" s="93"/>
      <c r="U10" s="91"/>
      <c r="V10" s="218"/>
      <c r="W10" s="93"/>
      <c r="X10" s="91"/>
      <c r="Y10" s="94"/>
      <c r="Z10" s="94"/>
      <c r="AA10" s="91"/>
      <c r="AB10" s="94"/>
      <c r="AC10" s="94"/>
      <c r="AD10" s="91"/>
      <c r="AE10" s="94"/>
      <c r="AF10" s="94"/>
      <c r="AG10" s="91"/>
      <c r="AH10" s="94"/>
      <c r="AI10" s="94"/>
      <c r="AJ10" s="91"/>
      <c r="AK10" s="94"/>
      <c r="AL10" s="100"/>
      <c r="AM10" s="100"/>
      <c r="AN10" s="111"/>
      <c r="AO10" s="111"/>
      <c r="AP10" s="123"/>
      <c r="AQ10" s="124"/>
      <c r="AR10" s="111"/>
      <c r="AS10" s="111"/>
      <c r="AT10" s="111"/>
      <c r="AU10" s="111"/>
      <c r="AV10" s="111"/>
      <c r="AW10" s="111"/>
      <c r="AX10" s="111"/>
      <c r="AY10" s="111"/>
      <c r="AZ10" s="111"/>
      <c r="BA10" s="111"/>
      <c r="BB10" s="111"/>
      <c r="BC10" s="81"/>
      <c r="BD10" s="79"/>
      <c r="BE10" s="80"/>
      <c r="BF10" s="80"/>
      <c r="BG10" s="80"/>
      <c r="BH10" s="80"/>
    </row>
    <row r="11" spans="1:60" x14ac:dyDescent="0.25">
      <c r="A11" s="186"/>
      <c r="B11" s="121"/>
      <c r="C11" s="121"/>
      <c r="D11" s="125"/>
      <c r="E11" s="121"/>
      <c r="F11" s="121"/>
      <c r="G11" s="125"/>
      <c r="H11" s="121"/>
      <c r="I11" s="111"/>
      <c r="J11" s="121"/>
      <c r="K11" s="111"/>
      <c r="L11" s="111"/>
      <c r="M11" s="111"/>
      <c r="N11" s="73"/>
      <c r="O11" s="73"/>
      <c r="P11" s="73"/>
      <c r="Q11" s="91"/>
      <c r="R11" s="94"/>
      <c r="S11" s="91"/>
      <c r="T11" s="93"/>
      <c r="U11" s="91"/>
      <c r="V11" s="218"/>
      <c r="W11" s="93"/>
      <c r="X11" s="91"/>
      <c r="Y11" s="94"/>
      <c r="Z11" s="94"/>
      <c r="AA11" s="91"/>
      <c r="AB11" s="94"/>
      <c r="AC11" s="94"/>
      <c r="AD11" s="91"/>
      <c r="AE11" s="94"/>
      <c r="AF11" s="94"/>
      <c r="AG11" s="91"/>
      <c r="AH11" s="94"/>
      <c r="AI11" s="94"/>
      <c r="AJ11" s="91"/>
      <c r="AK11" s="94"/>
      <c r="AL11" s="100"/>
      <c r="AM11" s="100"/>
      <c r="AN11" s="111"/>
      <c r="AO11" s="111"/>
      <c r="AP11" s="123"/>
      <c r="AQ11" s="124"/>
      <c r="AR11" s="111"/>
      <c r="AS11" s="111"/>
      <c r="AT11" s="111"/>
      <c r="AU11" s="111"/>
      <c r="AV11" s="111"/>
      <c r="AW11" s="111"/>
      <c r="AX11" s="111"/>
      <c r="AY11" s="111"/>
      <c r="AZ11" s="111"/>
      <c r="BA11" s="111"/>
      <c r="BB11" s="111"/>
      <c r="BC11" s="81"/>
      <c r="BD11" s="79"/>
      <c r="BE11" s="80"/>
      <c r="BF11" s="80"/>
      <c r="BG11" s="80"/>
      <c r="BH11" s="80"/>
    </row>
    <row r="12" spans="1:60" x14ac:dyDescent="0.25">
      <c r="A12" s="186"/>
      <c r="B12" s="121"/>
      <c r="C12" s="121"/>
      <c r="D12" s="125"/>
      <c r="E12" s="121"/>
      <c r="F12" s="121"/>
      <c r="G12" s="125"/>
      <c r="H12" s="121"/>
      <c r="I12" s="111"/>
      <c r="J12" s="121"/>
      <c r="K12" s="111"/>
      <c r="L12" s="111"/>
      <c r="M12" s="111"/>
      <c r="N12" s="73"/>
      <c r="O12" s="73"/>
      <c r="P12" s="73"/>
      <c r="Q12" s="91"/>
      <c r="R12" s="94"/>
      <c r="S12" s="91"/>
      <c r="T12" s="93"/>
      <c r="U12" s="91"/>
      <c r="V12" s="218"/>
      <c r="W12" s="93"/>
      <c r="X12" s="91"/>
      <c r="Y12" s="94"/>
      <c r="Z12" s="94"/>
      <c r="AA12" s="91"/>
      <c r="AB12" s="94"/>
      <c r="AC12" s="94"/>
      <c r="AD12" s="91"/>
      <c r="AE12" s="94"/>
      <c r="AF12" s="94"/>
      <c r="AG12" s="91"/>
      <c r="AH12" s="94"/>
      <c r="AI12" s="94"/>
      <c r="AJ12" s="91"/>
      <c r="AK12" s="94"/>
      <c r="AL12" s="100"/>
      <c r="AM12" s="100"/>
      <c r="AN12" s="111"/>
      <c r="AO12" s="111"/>
      <c r="AP12" s="123"/>
      <c r="AQ12" s="124"/>
      <c r="AR12" s="111"/>
      <c r="AS12" s="111"/>
      <c r="AT12" s="111"/>
      <c r="AU12" s="111"/>
      <c r="AV12" s="111"/>
      <c r="AW12" s="111"/>
      <c r="AX12" s="111"/>
      <c r="AY12" s="111"/>
      <c r="AZ12" s="111"/>
      <c r="BA12" s="111"/>
      <c r="BB12" s="111"/>
      <c r="BC12" s="81"/>
      <c r="BD12" s="79"/>
      <c r="BE12" s="80"/>
      <c r="BF12" s="80"/>
      <c r="BG12" s="80"/>
      <c r="BH12" s="80"/>
    </row>
    <row r="13" spans="1:60" x14ac:dyDescent="0.25">
      <c r="A13" s="186"/>
      <c r="B13" s="121"/>
      <c r="C13" s="121"/>
      <c r="D13" s="125"/>
      <c r="E13" s="121"/>
      <c r="F13" s="121"/>
      <c r="G13" s="132"/>
      <c r="H13" s="121"/>
      <c r="I13" s="111"/>
      <c r="J13" s="121"/>
      <c r="K13" s="111"/>
      <c r="L13" s="111"/>
      <c r="M13" s="111"/>
      <c r="N13" s="73"/>
      <c r="O13" s="73"/>
      <c r="P13" s="73"/>
      <c r="Q13" s="91"/>
      <c r="R13" s="94"/>
      <c r="S13" s="91"/>
      <c r="T13" s="93"/>
      <c r="U13" s="91"/>
      <c r="V13" s="218"/>
      <c r="W13" s="93"/>
      <c r="X13" s="91"/>
      <c r="Y13" s="94"/>
      <c r="Z13" s="94"/>
      <c r="AA13" s="91"/>
      <c r="AB13" s="94"/>
      <c r="AC13" s="94"/>
      <c r="AD13" s="91"/>
      <c r="AE13" s="94"/>
      <c r="AF13" s="94"/>
      <c r="AG13" s="91"/>
      <c r="AH13" s="94"/>
      <c r="AI13" s="94"/>
      <c r="AJ13" s="91"/>
      <c r="AK13" s="94"/>
      <c r="AL13" s="100"/>
      <c r="AM13" s="100"/>
      <c r="AN13" s="122"/>
      <c r="AO13" s="122"/>
      <c r="AP13" s="123"/>
      <c r="AQ13" s="124"/>
      <c r="AR13" s="122"/>
      <c r="AS13" s="122"/>
      <c r="AT13" s="111"/>
      <c r="AU13" s="111"/>
      <c r="AV13" s="111"/>
      <c r="AW13" s="111"/>
      <c r="AX13" s="111"/>
      <c r="AY13" s="111"/>
      <c r="AZ13" s="111"/>
      <c r="BA13" s="111"/>
      <c r="BB13" s="111"/>
      <c r="BC13" s="78"/>
      <c r="BD13" s="79"/>
      <c r="BE13" s="80"/>
      <c r="BF13" s="80"/>
      <c r="BG13" s="80"/>
      <c r="BH13" s="80"/>
    </row>
    <row r="14" spans="1:60" x14ac:dyDescent="0.25">
      <c r="A14" s="186"/>
      <c r="B14" s="121"/>
      <c r="C14" s="121"/>
      <c r="D14" s="125"/>
      <c r="E14" s="121"/>
      <c r="F14" s="121"/>
      <c r="G14" s="132"/>
      <c r="H14" s="121"/>
      <c r="I14" s="111"/>
      <c r="J14" s="121"/>
      <c r="K14" s="111"/>
      <c r="L14" s="111"/>
      <c r="M14" s="111"/>
      <c r="N14" s="73"/>
      <c r="O14" s="73"/>
      <c r="P14" s="73"/>
      <c r="Q14" s="91"/>
      <c r="R14" s="94"/>
      <c r="S14" s="91"/>
      <c r="T14" s="93"/>
      <c r="U14" s="91"/>
      <c r="V14" s="218"/>
      <c r="W14" s="93"/>
      <c r="X14" s="91"/>
      <c r="Y14" s="94"/>
      <c r="Z14" s="94"/>
      <c r="AA14" s="91"/>
      <c r="AB14" s="94"/>
      <c r="AC14" s="94"/>
      <c r="AD14" s="91"/>
      <c r="AE14" s="94"/>
      <c r="AF14" s="94"/>
      <c r="AG14" s="91"/>
      <c r="AH14" s="94"/>
      <c r="AI14" s="94"/>
      <c r="AJ14" s="91"/>
      <c r="AK14" s="94"/>
      <c r="AL14" s="100"/>
      <c r="AM14" s="100"/>
      <c r="AN14" s="111"/>
      <c r="AO14" s="111"/>
      <c r="AP14" s="123"/>
      <c r="AQ14" s="124"/>
      <c r="AR14" s="111"/>
      <c r="AS14" s="111"/>
      <c r="AT14" s="111"/>
      <c r="AU14" s="111"/>
      <c r="AV14" s="111"/>
      <c r="AW14" s="111"/>
      <c r="AX14" s="111"/>
      <c r="AY14" s="111"/>
      <c r="AZ14" s="111"/>
      <c r="BA14" s="111"/>
      <c r="BB14" s="111"/>
      <c r="BC14" s="81"/>
      <c r="BD14" s="79"/>
      <c r="BE14" s="80"/>
      <c r="BF14" s="80"/>
      <c r="BG14" s="80"/>
      <c r="BH14" s="80"/>
    </row>
    <row r="15" spans="1:60" x14ac:dyDescent="0.25">
      <c r="A15" s="186"/>
      <c r="B15" s="121"/>
      <c r="C15" s="121"/>
      <c r="D15" s="125"/>
      <c r="E15" s="121"/>
      <c r="F15" s="121"/>
      <c r="G15" s="132"/>
      <c r="H15" s="121"/>
      <c r="I15" s="111"/>
      <c r="J15" s="121"/>
      <c r="K15" s="111"/>
      <c r="L15" s="111"/>
      <c r="M15" s="111"/>
      <c r="N15" s="73"/>
      <c r="O15" s="73"/>
      <c r="P15" s="73"/>
      <c r="Q15" s="91"/>
      <c r="R15" s="94"/>
      <c r="S15" s="91"/>
      <c r="T15" s="93"/>
      <c r="U15" s="91"/>
      <c r="V15" s="218"/>
      <c r="W15" s="93"/>
      <c r="X15" s="91"/>
      <c r="Y15" s="94"/>
      <c r="Z15" s="94"/>
      <c r="AA15" s="91"/>
      <c r="AB15" s="94"/>
      <c r="AC15" s="94"/>
      <c r="AD15" s="91"/>
      <c r="AE15" s="94"/>
      <c r="AF15" s="94"/>
      <c r="AG15" s="91"/>
      <c r="AH15" s="94"/>
      <c r="AI15" s="94"/>
      <c r="AJ15" s="91"/>
      <c r="AK15" s="94"/>
      <c r="AL15" s="100"/>
      <c r="AM15" s="100"/>
      <c r="AN15" s="111"/>
      <c r="AO15" s="111"/>
      <c r="AP15" s="123"/>
      <c r="AQ15" s="124"/>
      <c r="AR15" s="111"/>
      <c r="AS15" s="111"/>
      <c r="AT15" s="111"/>
      <c r="AU15" s="111"/>
      <c r="AV15" s="111"/>
      <c r="AW15" s="111"/>
      <c r="AX15" s="111"/>
      <c r="AY15" s="111"/>
      <c r="AZ15" s="111"/>
      <c r="BA15" s="111"/>
      <c r="BB15" s="111"/>
      <c r="BC15" s="81"/>
      <c r="BD15" s="79"/>
      <c r="BE15" s="80"/>
      <c r="BF15" s="80"/>
      <c r="BG15" s="80"/>
      <c r="BH15" s="80"/>
    </row>
    <row r="16" spans="1:60" x14ac:dyDescent="0.25">
      <c r="A16" s="186"/>
      <c r="B16" s="121"/>
      <c r="C16" s="121"/>
      <c r="D16" s="125"/>
      <c r="E16" s="121"/>
      <c r="F16" s="121"/>
      <c r="G16" s="132"/>
      <c r="H16" s="121"/>
      <c r="I16" s="111"/>
      <c r="J16" s="121"/>
      <c r="K16" s="111"/>
      <c r="L16" s="111"/>
      <c r="M16" s="111"/>
      <c r="N16" s="73"/>
      <c r="O16" s="73"/>
      <c r="P16" s="73"/>
      <c r="Q16" s="91"/>
      <c r="R16" s="94"/>
      <c r="S16" s="91"/>
      <c r="T16" s="93"/>
      <c r="U16" s="91"/>
      <c r="V16" s="218"/>
      <c r="W16" s="93"/>
      <c r="X16" s="91"/>
      <c r="Y16" s="94"/>
      <c r="Z16" s="94"/>
      <c r="AA16" s="91"/>
      <c r="AB16" s="94"/>
      <c r="AC16" s="94"/>
      <c r="AD16" s="91"/>
      <c r="AE16" s="94"/>
      <c r="AF16" s="94"/>
      <c r="AG16" s="91"/>
      <c r="AH16" s="94"/>
      <c r="AI16" s="94"/>
      <c r="AJ16" s="91"/>
      <c r="AK16" s="94"/>
      <c r="AL16" s="100"/>
      <c r="AM16" s="100"/>
      <c r="AN16" s="111"/>
      <c r="AO16" s="111"/>
      <c r="AP16" s="123"/>
      <c r="AQ16" s="124"/>
      <c r="AR16" s="111"/>
      <c r="AS16" s="111"/>
      <c r="AT16" s="111"/>
      <c r="AU16" s="111"/>
      <c r="AV16" s="111"/>
      <c r="AW16" s="111"/>
      <c r="AX16" s="111"/>
      <c r="AY16" s="111"/>
      <c r="AZ16" s="111"/>
      <c r="BA16" s="111"/>
      <c r="BB16" s="111"/>
      <c r="BC16" s="81"/>
      <c r="BD16" s="79"/>
      <c r="BE16" s="80"/>
      <c r="BF16" s="80"/>
      <c r="BG16" s="80"/>
      <c r="BH16" s="80"/>
    </row>
    <row r="17" spans="1:60" x14ac:dyDescent="0.25">
      <c r="A17" s="186"/>
      <c r="B17" s="121"/>
      <c r="C17" s="121"/>
      <c r="D17" s="125"/>
      <c r="E17" s="121"/>
      <c r="F17" s="121"/>
      <c r="G17" s="132"/>
      <c r="H17" s="121"/>
      <c r="I17" s="111"/>
      <c r="J17" s="121"/>
      <c r="K17" s="111"/>
      <c r="L17" s="111"/>
      <c r="M17" s="111"/>
      <c r="N17" s="73"/>
      <c r="O17" s="73"/>
      <c r="P17" s="73"/>
      <c r="Q17" s="91"/>
      <c r="R17" s="94"/>
      <c r="S17" s="91"/>
      <c r="T17" s="93"/>
      <c r="U17" s="91"/>
      <c r="V17" s="218"/>
      <c r="W17" s="93"/>
      <c r="X17" s="91"/>
      <c r="Y17" s="94"/>
      <c r="Z17" s="94"/>
      <c r="AA17" s="91"/>
      <c r="AB17" s="94"/>
      <c r="AC17" s="94"/>
      <c r="AD17" s="91"/>
      <c r="AE17" s="94"/>
      <c r="AF17" s="94"/>
      <c r="AG17" s="91"/>
      <c r="AH17" s="94"/>
      <c r="AI17" s="94"/>
      <c r="AJ17" s="91"/>
      <c r="AK17" s="94"/>
      <c r="AL17" s="100"/>
      <c r="AM17" s="100"/>
      <c r="AN17" s="111"/>
      <c r="AO17" s="111"/>
      <c r="AP17" s="123"/>
      <c r="AQ17" s="124"/>
      <c r="AR17" s="111"/>
      <c r="AS17" s="111"/>
      <c r="AT17" s="111"/>
      <c r="AU17" s="111"/>
      <c r="AV17" s="111"/>
      <c r="AW17" s="111"/>
      <c r="AX17" s="111"/>
      <c r="AY17" s="111"/>
      <c r="AZ17" s="111"/>
      <c r="BA17" s="111"/>
      <c r="BB17" s="111"/>
      <c r="BC17" s="81"/>
      <c r="BD17" s="79"/>
      <c r="BE17" s="80"/>
      <c r="BF17" s="80"/>
      <c r="BG17" s="80"/>
      <c r="BH17" s="80"/>
    </row>
    <row r="18" spans="1:60" x14ac:dyDescent="0.25">
      <c r="A18" s="186"/>
      <c r="B18" s="121"/>
      <c r="C18" s="121"/>
      <c r="D18" s="125"/>
      <c r="E18" s="121"/>
      <c r="F18" s="131"/>
      <c r="G18" s="132"/>
      <c r="H18" s="121"/>
      <c r="I18" s="111"/>
      <c r="J18" s="121"/>
      <c r="K18" s="111"/>
      <c r="L18" s="111"/>
      <c r="M18" s="111"/>
      <c r="N18" s="73"/>
      <c r="O18" s="73"/>
      <c r="P18" s="73"/>
      <c r="Q18" s="91"/>
      <c r="R18" s="94"/>
      <c r="S18" s="91"/>
      <c r="T18" s="93"/>
      <c r="U18" s="91"/>
      <c r="V18" s="218"/>
      <c r="W18" s="93"/>
      <c r="X18" s="91"/>
      <c r="Y18" s="94"/>
      <c r="Z18" s="94"/>
      <c r="AA18" s="91"/>
      <c r="AB18" s="94"/>
      <c r="AC18" s="94"/>
      <c r="AD18" s="91"/>
      <c r="AE18" s="94"/>
      <c r="AF18" s="94"/>
      <c r="AG18" s="91"/>
      <c r="AH18" s="94"/>
      <c r="AI18" s="94"/>
      <c r="AJ18" s="91"/>
      <c r="AK18" s="94"/>
      <c r="AL18" s="100"/>
      <c r="AM18" s="100"/>
      <c r="AN18" s="122"/>
      <c r="AO18" s="122"/>
      <c r="AP18" s="123"/>
      <c r="AQ18" s="124"/>
      <c r="AR18" s="122"/>
      <c r="AS18" s="122"/>
      <c r="AT18" s="111"/>
      <c r="AU18" s="111"/>
      <c r="AV18" s="111"/>
      <c r="AW18" s="111"/>
      <c r="AX18" s="111"/>
      <c r="AY18" s="111"/>
      <c r="AZ18" s="111"/>
      <c r="BA18" s="111"/>
      <c r="BB18" s="111"/>
      <c r="BC18" s="78"/>
      <c r="BD18" s="79"/>
      <c r="BE18" s="80"/>
      <c r="BF18" s="80"/>
      <c r="BG18" s="80"/>
      <c r="BH18" s="80"/>
    </row>
    <row r="19" spans="1:60" x14ac:dyDescent="0.25">
      <c r="A19" s="186"/>
      <c r="B19" s="121"/>
      <c r="C19" s="121"/>
      <c r="D19" s="125"/>
      <c r="E19" s="121"/>
      <c r="F19" s="131"/>
      <c r="G19" s="132"/>
      <c r="H19" s="121"/>
      <c r="I19" s="111"/>
      <c r="J19" s="121"/>
      <c r="K19" s="111"/>
      <c r="L19" s="111"/>
      <c r="M19" s="111"/>
      <c r="N19" s="73"/>
      <c r="O19" s="73"/>
      <c r="P19" s="73"/>
      <c r="Q19" s="91"/>
      <c r="R19" s="94"/>
      <c r="S19" s="91"/>
      <c r="T19" s="93"/>
      <c r="U19" s="91"/>
      <c r="V19" s="218"/>
      <c r="W19" s="93"/>
      <c r="X19" s="91"/>
      <c r="Y19" s="94"/>
      <c r="Z19" s="94"/>
      <c r="AA19" s="91"/>
      <c r="AB19" s="94"/>
      <c r="AC19" s="94"/>
      <c r="AD19" s="91"/>
      <c r="AE19" s="94"/>
      <c r="AF19" s="94"/>
      <c r="AG19" s="91"/>
      <c r="AH19" s="94"/>
      <c r="AI19" s="94"/>
      <c r="AJ19" s="91"/>
      <c r="AK19" s="94"/>
      <c r="AL19" s="100"/>
      <c r="AM19" s="100"/>
      <c r="AN19" s="111"/>
      <c r="AO19" s="111"/>
      <c r="AP19" s="123"/>
      <c r="AQ19" s="124"/>
      <c r="AR19" s="111"/>
      <c r="AS19" s="111"/>
      <c r="AT19" s="111"/>
      <c r="AU19" s="111"/>
      <c r="AV19" s="111"/>
      <c r="AW19" s="111"/>
      <c r="AX19" s="111"/>
      <c r="AY19" s="111"/>
      <c r="AZ19" s="111"/>
      <c r="BA19" s="111"/>
      <c r="BB19" s="111"/>
      <c r="BC19" s="81"/>
      <c r="BD19" s="79"/>
      <c r="BE19" s="80"/>
      <c r="BF19" s="80"/>
      <c r="BG19" s="80"/>
      <c r="BH19" s="80"/>
    </row>
    <row r="20" spans="1:60" x14ac:dyDescent="0.25">
      <c r="A20" s="186"/>
      <c r="B20" s="121"/>
      <c r="C20" s="121"/>
      <c r="D20" s="125"/>
      <c r="E20" s="121"/>
      <c r="F20" s="131"/>
      <c r="G20" s="132"/>
      <c r="H20" s="121"/>
      <c r="I20" s="111"/>
      <c r="J20" s="121"/>
      <c r="K20" s="111"/>
      <c r="L20" s="111"/>
      <c r="M20" s="111"/>
      <c r="N20" s="73"/>
      <c r="O20" s="73"/>
      <c r="P20" s="73"/>
      <c r="Q20" s="91"/>
      <c r="R20" s="94"/>
      <c r="S20" s="91"/>
      <c r="T20" s="93"/>
      <c r="U20" s="91"/>
      <c r="V20" s="218"/>
      <c r="W20" s="93"/>
      <c r="X20" s="91"/>
      <c r="Y20" s="94"/>
      <c r="Z20" s="94"/>
      <c r="AA20" s="91"/>
      <c r="AB20" s="94"/>
      <c r="AC20" s="94"/>
      <c r="AD20" s="91"/>
      <c r="AE20" s="94"/>
      <c r="AF20" s="94"/>
      <c r="AG20" s="91"/>
      <c r="AH20" s="94"/>
      <c r="AI20" s="94"/>
      <c r="AJ20" s="91"/>
      <c r="AK20" s="94"/>
      <c r="AL20" s="100"/>
      <c r="AM20" s="100"/>
      <c r="AN20" s="111"/>
      <c r="AO20" s="111"/>
      <c r="AP20" s="123"/>
      <c r="AQ20" s="124"/>
      <c r="AR20" s="111"/>
      <c r="AS20" s="111"/>
      <c r="AT20" s="111"/>
      <c r="AU20" s="111"/>
      <c r="AV20" s="111"/>
      <c r="AW20" s="111"/>
      <c r="AX20" s="111"/>
      <c r="AY20" s="111"/>
      <c r="AZ20" s="111"/>
      <c r="BA20" s="111"/>
      <c r="BB20" s="111"/>
      <c r="BC20" s="81"/>
      <c r="BD20" s="79"/>
      <c r="BE20" s="80"/>
      <c r="BF20" s="80"/>
      <c r="BG20" s="80"/>
      <c r="BH20" s="80"/>
    </row>
    <row r="21" spans="1:60" x14ac:dyDescent="0.25">
      <c r="A21" s="186"/>
      <c r="B21" s="121"/>
      <c r="C21" s="121"/>
      <c r="D21" s="125"/>
      <c r="E21" s="121"/>
      <c r="F21" s="131"/>
      <c r="G21" s="132"/>
      <c r="H21" s="121"/>
      <c r="I21" s="111"/>
      <c r="J21" s="121"/>
      <c r="K21" s="111"/>
      <c r="L21" s="111"/>
      <c r="M21" s="111"/>
      <c r="N21" s="73"/>
      <c r="O21" s="73"/>
      <c r="P21" s="73"/>
      <c r="Q21" s="91"/>
      <c r="R21" s="94"/>
      <c r="S21" s="91"/>
      <c r="T21" s="93"/>
      <c r="U21" s="91"/>
      <c r="V21" s="218"/>
      <c r="W21" s="93"/>
      <c r="X21" s="91"/>
      <c r="Y21" s="94"/>
      <c r="Z21" s="94"/>
      <c r="AA21" s="91"/>
      <c r="AB21" s="94"/>
      <c r="AC21" s="94"/>
      <c r="AD21" s="91"/>
      <c r="AE21" s="94"/>
      <c r="AF21" s="94"/>
      <c r="AG21" s="91"/>
      <c r="AH21" s="94"/>
      <c r="AI21" s="94"/>
      <c r="AJ21" s="91"/>
      <c r="AK21" s="94"/>
      <c r="AL21" s="100"/>
      <c r="AM21" s="100"/>
      <c r="AN21" s="111"/>
      <c r="AO21" s="111"/>
      <c r="AP21" s="123"/>
      <c r="AQ21" s="124"/>
      <c r="AR21" s="111"/>
      <c r="AS21" s="111"/>
      <c r="AT21" s="111"/>
      <c r="AU21" s="111"/>
      <c r="AV21" s="111"/>
      <c r="AW21" s="111"/>
      <c r="AX21" s="111"/>
      <c r="AY21" s="111"/>
      <c r="AZ21" s="111"/>
      <c r="BA21" s="111"/>
      <c r="BB21" s="111"/>
      <c r="BC21" s="81"/>
      <c r="BD21" s="79"/>
      <c r="BE21" s="80"/>
      <c r="BF21" s="80"/>
      <c r="BG21" s="80"/>
      <c r="BH21" s="80"/>
    </row>
    <row r="22" spans="1:60" x14ac:dyDescent="0.25">
      <c r="A22" s="186"/>
      <c r="B22" s="121"/>
      <c r="C22" s="121"/>
      <c r="D22" s="125"/>
      <c r="E22" s="121"/>
      <c r="F22" s="131"/>
      <c r="G22" s="132"/>
      <c r="H22" s="121"/>
      <c r="I22" s="111"/>
      <c r="J22" s="121"/>
      <c r="K22" s="111"/>
      <c r="L22" s="111"/>
      <c r="M22" s="111"/>
      <c r="N22" s="73"/>
      <c r="O22" s="73"/>
      <c r="P22" s="73"/>
      <c r="Q22" s="91"/>
      <c r="R22" s="94"/>
      <c r="S22" s="91"/>
      <c r="T22" s="93"/>
      <c r="U22" s="91"/>
      <c r="V22" s="218"/>
      <c r="W22" s="93"/>
      <c r="X22" s="91"/>
      <c r="Y22" s="94"/>
      <c r="Z22" s="94"/>
      <c r="AA22" s="91"/>
      <c r="AB22" s="94"/>
      <c r="AC22" s="94"/>
      <c r="AD22" s="91"/>
      <c r="AE22" s="94"/>
      <c r="AF22" s="94"/>
      <c r="AG22" s="91"/>
      <c r="AH22" s="94"/>
      <c r="AI22" s="94"/>
      <c r="AJ22" s="91"/>
      <c r="AK22" s="94"/>
      <c r="AL22" s="100"/>
      <c r="AM22" s="100"/>
      <c r="AN22" s="111"/>
      <c r="AO22" s="111"/>
      <c r="AP22" s="123"/>
      <c r="AQ22" s="124"/>
      <c r="AR22" s="111"/>
      <c r="AS22" s="111"/>
      <c r="AT22" s="111"/>
      <c r="AU22" s="111"/>
      <c r="AV22" s="111"/>
      <c r="AW22" s="111"/>
      <c r="AX22" s="111"/>
      <c r="AY22" s="111"/>
      <c r="AZ22" s="111"/>
      <c r="BA22" s="111"/>
      <c r="BB22" s="111"/>
      <c r="BC22" s="81"/>
      <c r="BD22" s="79"/>
      <c r="BE22" s="80"/>
      <c r="BF22" s="80"/>
      <c r="BG22" s="80"/>
      <c r="BH22" s="80"/>
    </row>
    <row r="23" spans="1:60" x14ac:dyDescent="0.25">
      <c r="A23" s="186"/>
      <c r="B23" s="121"/>
      <c r="C23" s="121"/>
      <c r="D23" s="125"/>
      <c r="E23" s="121"/>
      <c r="F23" s="131"/>
      <c r="G23" s="132"/>
      <c r="H23" s="121"/>
      <c r="I23" s="111"/>
      <c r="J23" s="121"/>
      <c r="K23" s="111"/>
      <c r="L23" s="111"/>
      <c r="M23" s="111"/>
      <c r="N23" s="73"/>
      <c r="O23" s="73"/>
      <c r="P23" s="73"/>
      <c r="Q23" s="91"/>
      <c r="R23" s="94"/>
      <c r="S23" s="91"/>
      <c r="T23" s="93"/>
      <c r="U23" s="91"/>
      <c r="V23" s="218"/>
      <c r="W23" s="93"/>
      <c r="X23" s="91"/>
      <c r="Y23" s="94"/>
      <c r="Z23" s="94"/>
      <c r="AA23" s="91"/>
      <c r="AB23" s="94"/>
      <c r="AC23" s="94"/>
      <c r="AD23" s="91"/>
      <c r="AE23" s="94"/>
      <c r="AF23" s="94"/>
      <c r="AG23" s="91"/>
      <c r="AH23" s="94"/>
      <c r="AI23" s="94"/>
      <c r="AJ23" s="91"/>
      <c r="AK23" s="94"/>
      <c r="AL23" s="100"/>
      <c r="AM23" s="100"/>
      <c r="AN23" s="122"/>
      <c r="AO23" s="122"/>
      <c r="AP23" s="123"/>
      <c r="AQ23" s="124"/>
      <c r="AR23" s="122"/>
      <c r="AS23" s="122"/>
      <c r="AT23" s="111"/>
      <c r="AU23" s="111"/>
      <c r="AV23" s="111"/>
      <c r="AW23" s="111"/>
      <c r="AX23" s="111"/>
      <c r="AY23" s="111"/>
      <c r="AZ23" s="111"/>
      <c r="BA23" s="111"/>
      <c r="BB23" s="111"/>
      <c r="BC23" s="78"/>
      <c r="BD23" s="79"/>
      <c r="BE23" s="80"/>
      <c r="BF23" s="80"/>
      <c r="BG23" s="80"/>
      <c r="BH23" s="80"/>
    </row>
    <row r="24" spans="1:60" x14ac:dyDescent="0.25">
      <c r="A24" s="186"/>
      <c r="B24" s="121"/>
      <c r="C24" s="121"/>
      <c r="D24" s="125"/>
      <c r="E24" s="121"/>
      <c r="F24" s="131"/>
      <c r="G24" s="132"/>
      <c r="H24" s="121"/>
      <c r="I24" s="111"/>
      <c r="J24" s="121"/>
      <c r="K24" s="111"/>
      <c r="L24" s="111"/>
      <c r="M24" s="111"/>
      <c r="N24" s="73"/>
      <c r="O24" s="73"/>
      <c r="P24" s="73"/>
      <c r="Q24" s="91"/>
      <c r="R24" s="94"/>
      <c r="S24" s="91"/>
      <c r="T24" s="93"/>
      <c r="U24" s="91"/>
      <c r="V24" s="218"/>
      <c r="W24" s="93"/>
      <c r="X24" s="91"/>
      <c r="Y24" s="94"/>
      <c r="Z24" s="94"/>
      <c r="AA24" s="91"/>
      <c r="AB24" s="94"/>
      <c r="AC24" s="94"/>
      <c r="AD24" s="91"/>
      <c r="AE24" s="94"/>
      <c r="AF24" s="94"/>
      <c r="AG24" s="91"/>
      <c r="AH24" s="94"/>
      <c r="AI24" s="94"/>
      <c r="AJ24" s="91"/>
      <c r="AK24" s="94"/>
      <c r="AL24" s="100"/>
      <c r="AM24" s="100"/>
      <c r="AN24" s="111"/>
      <c r="AO24" s="111"/>
      <c r="AP24" s="123"/>
      <c r="AQ24" s="124"/>
      <c r="AR24" s="111"/>
      <c r="AS24" s="111"/>
      <c r="AT24" s="111"/>
      <c r="AU24" s="111"/>
      <c r="AV24" s="111"/>
      <c r="AW24" s="111"/>
      <c r="AX24" s="111"/>
      <c r="AY24" s="111"/>
      <c r="AZ24" s="111"/>
      <c r="BA24" s="111"/>
      <c r="BB24" s="111"/>
      <c r="BC24" s="81"/>
      <c r="BD24" s="79"/>
      <c r="BE24" s="80"/>
      <c r="BF24" s="80"/>
      <c r="BG24" s="80"/>
      <c r="BH24" s="80"/>
    </row>
    <row r="25" spans="1:60" x14ac:dyDescent="0.25">
      <c r="A25" s="186"/>
      <c r="B25" s="121"/>
      <c r="C25" s="121"/>
      <c r="D25" s="125"/>
      <c r="E25" s="121"/>
      <c r="F25" s="131"/>
      <c r="G25" s="132"/>
      <c r="H25" s="121"/>
      <c r="I25" s="111"/>
      <c r="J25" s="121"/>
      <c r="K25" s="111"/>
      <c r="L25" s="111"/>
      <c r="M25" s="111"/>
      <c r="N25" s="73"/>
      <c r="O25" s="73"/>
      <c r="P25" s="73"/>
      <c r="Q25" s="91"/>
      <c r="R25" s="94"/>
      <c r="S25" s="91"/>
      <c r="T25" s="93"/>
      <c r="U25" s="91"/>
      <c r="V25" s="218"/>
      <c r="W25" s="93"/>
      <c r="X25" s="91"/>
      <c r="Y25" s="94"/>
      <c r="Z25" s="94"/>
      <c r="AA25" s="91"/>
      <c r="AB25" s="94"/>
      <c r="AC25" s="94"/>
      <c r="AD25" s="91"/>
      <c r="AE25" s="94"/>
      <c r="AF25" s="94"/>
      <c r="AG25" s="91"/>
      <c r="AH25" s="94"/>
      <c r="AI25" s="94"/>
      <c r="AJ25" s="91"/>
      <c r="AK25" s="94"/>
      <c r="AL25" s="100"/>
      <c r="AM25" s="100"/>
      <c r="AN25" s="111"/>
      <c r="AO25" s="111"/>
      <c r="AP25" s="123"/>
      <c r="AQ25" s="124"/>
      <c r="AR25" s="111"/>
      <c r="AS25" s="111"/>
      <c r="AT25" s="111"/>
      <c r="AU25" s="111"/>
      <c r="AV25" s="111"/>
      <c r="AW25" s="111"/>
      <c r="AX25" s="111"/>
      <c r="AY25" s="111"/>
      <c r="AZ25" s="111"/>
      <c r="BA25" s="111"/>
      <c r="BB25" s="111"/>
      <c r="BC25" s="81"/>
      <c r="BD25" s="79"/>
      <c r="BE25" s="80"/>
      <c r="BF25" s="80"/>
      <c r="BG25" s="80"/>
      <c r="BH25" s="80"/>
    </row>
    <row r="26" spans="1:60" x14ac:dyDescent="0.25">
      <c r="A26" s="186"/>
      <c r="B26" s="121"/>
      <c r="C26" s="121"/>
      <c r="D26" s="125"/>
      <c r="E26" s="121"/>
      <c r="F26" s="131"/>
      <c r="G26" s="132"/>
      <c r="H26" s="121"/>
      <c r="I26" s="111"/>
      <c r="J26" s="121"/>
      <c r="K26" s="111"/>
      <c r="L26" s="111"/>
      <c r="M26" s="111"/>
      <c r="N26" s="73"/>
      <c r="O26" s="73"/>
      <c r="P26" s="73"/>
      <c r="Q26" s="91"/>
      <c r="R26" s="94"/>
      <c r="S26" s="91"/>
      <c r="T26" s="93"/>
      <c r="U26" s="91"/>
      <c r="V26" s="218"/>
      <c r="W26" s="93"/>
      <c r="X26" s="91"/>
      <c r="Y26" s="94"/>
      <c r="Z26" s="94"/>
      <c r="AA26" s="91"/>
      <c r="AB26" s="94"/>
      <c r="AC26" s="94"/>
      <c r="AD26" s="91"/>
      <c r="AE26" s="94"/>
      <c r="AF26" s="94"/>
      <c r="AG26" s="91"/>
      <c r="AH26" s="94"/>
      <c r="AI26" s="94"/>
      <c r="AJ26" s="91"/>
      <c r="AK26" s="94"/>
      <c r="AL26" s="100"/>
      <c r="AM26" s="100"/>
      <c r="AN26" s="111"/>
      <c r="AO26" s="111"/>
      <c r="AP26" s="123"/>
      <c r="AQ26" s="124"/>
      <c r="AR26" s="111"/>
      <c r="AS26" s="111"/>
      <c r="AT26" s="111"/>
      <c r="AU26" s="111"/>
      <c r="AV26" s="111"/>
      <c r="AW26" s="111"/>
      <c r="AX26" s="111"/>
      <c r="AY26" s="111"/>
      <c r="AZ26" s="111"/>
      <c r="BA26" s="111"/>
      <c r="BB26" s="111"/>
      <c r="BC26" s="81"/>
      <c r="BD26" s="79"/>
      <c r="BE26" s="80"/>
      <c r="BF26" s="80"/>
      <c r="BG26" s="80"/>
      <c r="BH26" s="80"/>
    </row>
    <row r="27" spans="1:60" x14ac:dyDescent="0.25">
      <c r="A27" s="186"/>
      <c r="B27" s="121"/>
      <c r="C27" s="121"/>
      <c r="D27" s="125"/>
      <c r="E27" s="121"/>
      <c r="F27" s="131"/>
      <c r="G27" s="132"/>
      <c r="H27" s="121"/>
      <c r="I27" s="111"/>
      <c r="J27" s="121"/>
      <c r="K27" s="111"/>
      <c r="L27" s="111"/>
      <c r="M27" s="111"/>
      <c r="N27" s="73"/>
      <c r="O27" s="73"/>
      <c r="P27" s="73"/>
      <c r="Q27" s="91"/>
      <c r="R27" s="94"/>
      <c r="S27" s="91"/>
      <c r="T27" s="93"/>
      <c r="U27" s="91"/>
      <c r="V27" s="218"/>
      <c r="W27" s="93"/>
      <c r="X27" s="91"/>
      <c r="Y27" s="94"/>
      <c r="Z27" s="94"/>
      <c r="AA27" s="91"/>
      <c r="AB27" s="94"/>
      <c r="AC27" s="94"/>
      <c r="AD27" s="91"/>
      <c r="AE27" s="94"/>
      <c r="AF27" s="94"/>
      <c r="AG27" s="91"/>
      <c r="AH27" s="94"/>
      <c r="AI27" s="94"/>
      <c r="AJ27" s="91"/>
      <c r="AK27" s="94"/>
      <c r="AL27" s="100"/>
      <c r="AM27" s="100"/>
      <c r="AN27" s="111"/>
      <c r="AO27" s="111"/>
      <c r="AP27" s="123"/>
      <c r="AQ27" s="124"/>
      <c r="AR27" s="111"/>
      <c r="AS27" s="111"/>
      <c r="AT27" s="111"/>
      <c r="AU27" s="111"/>
      <c r="AV27" s="111"/>
      <c r="AW27" s="111"/>
      <c r="AX27" s="111"/>
      <c r="AY27" s="111"/>
      <c r="AZ27" s="111"/>
      <c r="BA27" s="111"/>
      <c r="BB27" s="111"/>
      <c r="BC27" s="81"/>
      <c r="BD27" s="79"/>
      <c r="BE27" s="80"/>
      <c r="BF27" s="80"/>
      <c r="BG27" s="80"/>
      <c r="BH27" s="80"/>
    </row>
    <row r="28" spans="1:60" x14ac:dyDescent="0.25">
      <c r="A28" s="186"/>
      <c r="B28" s="121"/>
      <c r="C28" s="121"/>
      <c r="D28" s="125"/>
      <c r="E28" s="121"/>
      <c r="F28" s="131"/>
      <c r="G28" s="132"/>
      <c r="H28" s="121"/>
      <c r="I28" s="111"/>
      <c r="J28" s="121"/>
      <c r="K28" s="111"/>
      <c r="L28" s="111"/>
      <c r="M28" s="111"/>
      <c r="N28" s="73"/>
      <c r="O28" s="73"/>
      <c r="P28" s="73"/>
      <c r="Q28" s="91"/>
      <c r="R28" s="94"/>
      <c r="S28" s="91"/>
      <c r="T28" s="93"/>
      <c r="U28" s="91"/>
      <c r="V28" s="218"/>
      <c r="W28" s="93"/>
      <c r="X28" s="91"/>
      <c r="Y28" s="94"/>
      <c r="Z28" s="94"/>
      <c r="AA28" s="91"/>
      <c r="AB28" s="94"/>
      <c r="AC28" s="94"/>
      <c r="AD28" s="91"/>
      <c r="AE28" s="94"/>
      <c r="AF28" s="94"/>
      <c r="AG28" s="91"/>
      <c r="AH28" s="94"/>
      <c r="AI28" s="94"/>
      <c r="AJ28" s="91"/>
      <c r="AK28" s="94"/>
      <c r="AL28" s="100"/>
      <c r="AM28" s="100"/>
      <c r="AN28" s="122"/>
      <c r="AO28" s="122"/>
      <c r="AP28" s="123"/>
      <c r="AQ28" s="124"/>
      <c r="AR28" s="122"/>
      <c r="AS28" s="122"/>
      <c r="AT28" s="111"/>
      <c r="AU28" s="111"/>
      <c r="AV28" s="111"/>
      <c r="AW28" s="111"/>
      <c r="AX28" s="111"/>
      <c r="AY28" s="111"/>
      <c r="AZ28" s="111"/>
      <c r="BA28" s="111"/>
      <c r="BB28" s="111"/>
      <c r="BC28" s="78"/>
      <c r="BD28" s="79"/>
      <c r="BE28" s="80"/>
      <c r="BF28" s="80"/>
      <c r="BG28" s="80"/>
      <c r="BH28" s="80"/>
    </row>
    <row r="29" spans="1:60" x14ac:dyDescent="0.25">
      <c r="A29" s="186"/>
      <c r="B29" s="121"/>
      <c r="C29" s="121"/>
      <c r="D29" s="125"/>
      <c r="E29" s="121"/>
      <c r="F29" s="131"/>
      <c r="G29" s="132"/>
      <c r="H29" s="121"/>
      <c r="I29" s="111"/>
      <c r="J29" s="121"/>
      <c r="K29" s="111"/>
      <c r="L29" s="111"/>
      <c r="M29" s="111"/>
      <c r="N29" s="73"/>
      <c r="O29" s="73"/>
      <c r="P29" s="73"/>
      <c r="Q29" s="91"/>
      <c r="R29" s="94"/>
      <c r="S29" s="91"/>
      <c r="T29" s="93"/>
      <c r="U29" s="91"/>
      <c r="V29" s="218"/>
      <c r="W29" s="93"/>
      <c r="X29" s="91"/>
      <c r="Y29" s="94"/>
      <c r="Z29" s="94"/>
      <c r="AA29" s="91"/>
      <c r="AB29" s="94"/>
      <c r="AC29" s="94"/>
      <c r="AD29" s="91"/>
      <c r="AE29" s="94"/>
      <c r="AF29" s="94"/>
      <c r="AG29" s="91"/>
      <c r="AH29" s="94"/>
      <c r="AI29" s="94"/>
      <c r="AJ29" s="91"/>
      <c r="AK29" s="94"/>
      <c r="AL29" s="100"/>
      <c r="AM29" s="100"/>
      <c r="AN29" s="111"/>
      <c r="AO29" s="111"/>
      <c r="AP29" s="123"/>
      <c r="AQ29" s="124"/>
      <c r="AR29" s="111"/>
      <c r="AS29" s="111"/>
      <c r="AT29" s="111"/>
      <c r="AU29" s="111"/>
      <c r="AV29" s="111"/>
      <c r="AW29" s="111"/>
      <c r="AX29" s="111"/>
      <c r="AY29" s="111"/>
      <c r="AZ29" s="111"/>
      <c r="BA29" s="111"/>
      <c r="BB29" s="111"/>
      <c r="BC29" s="81"/>
      <c r="BD29" s="79"/>
      <c r="BE29" s="80"/>
      <c r="BF29" s="80"/>
      <c r="BG29" s="80"/>
      <c r="BH29" s="80"/>
    </row>
    <row r="30" spans="1:60" x14ac:dyDescent="0.25">
      <c r="A30" s="186"/>
      <c r="B30" s="121"/>
      <c r="C30" s="121"/>
      <c r="D30" s="125"/>
      <c r="E30" s="121"/>
      <c r="F30" s="131"/>
      <c r="G30" s="132"/>
      <c r="H30" s="121"/>
      <c r="I30" s="111"/>
      <c r="J30" s="121"/>
      <c r="K30" s="111"/>
      <c r="L30" s="111"/>
      <c r="M30" s="111"/>
      <c r="N30" s="73"/>
      <c r="O30" s="73"/>
      <c r="P30" s="73"/>
      <c r="Q30" s="91"/>
      <c r="R30" s="94"/>
      <c r="S30" s="91"/>
      <c r="T30" s="93"/>
      <c r="U30" s="91"/>
      <c r="V30" s="218"/>
      <c r="W30" s="93"/>
      <c r="X30" s="91"/>
      <c r="Y30" s="94"/>
      <c r="Z30" s="94"/>
      <c r="AA30" s="91"/>
      <c r="AB30" s="94"/>
      <c r="AC30" s="94"/>
      <c r="AD30" s="91"/>
      <c r="AE30" s="94"/>
      <c r="AF30" s="94"/>
      <c r="AG30" s="91"/>
      <c r="AH30" s="94"/>
      <c r="AI30" s="94"/>
      <c r="AJ30" s="91"/>
      <c r="AK30" s="94"/>
      <c r="AL30" s="100"/>
      <c r="AM30" s="100"/>
      <c r="AN30" s="111"/>
      <c r="AO30" s="111"/>
      <c r="AP30" s="123"/>
      <c r="AQ30" s="124"/>
      <c r="AR30" s="111"/>
      <c r="AS30" s="111"/>
      <c r="AT30" s="111"/>
      <c r="AU30" s="111"/>
      <c r="AV30" s="111"/>
      <c r="AW30" s="111"/>
      <c r="AX30" s="111"/>
      <c r="AY30" s="111"/>
      <c r="AZ30" s="111"/>
      <c r="BA30" s="111"/>
      <c r="BB30" s="111"/>
      <c r="BC30" s="81"/>
      <c r="BD30" s="79"/>
      <c r="BE30" s="80"/>
      <c r="BF30" s="80"/>
      <c r="BG30" s="80"/>
      <c r="BH30" s="80"/>
    </row>
    <row r="31" spans="1:60" x14ac:dyDescent="0.25">
      <c r="A31" s="186"/>
      <c r="B31" s="121"/>
      <c r="C31" s="121"/>
      <c r="D31" s="125"/>
      <c r="E31" s="121"/>
      <c r="F31" s="131"/>
      <c r="G31" s="132"/>
      <c r="H31" s="121"/>
      <c r="I31" s="111"/>
      <c r="J31" s="121"/>
      <c r="K31" s="111"/>
      <c r="L31" s="111"/>
      <c r="M31" s="111"/>
      <c r="N31" s="73"/>
      <c r="O31" s="73"/>
      <c r="P31" s="73"/>
      <c r="Q31" s="91"/>
      <c r="R31" s="94"/>
      <c r="S31" s="91"/>
      <c r="T31" s="93"/>
      <c r="U31" s="91"/>
      <c r="V31" s="218"/>
      <c r="W31" s="93"/>
      <c r="X31" s="91"/>
      <c r="Y31" s="94"/>
      <c r="Z31" s="94"/>
      <c r="AA31" s="91"/>
      <c r="AB31" s="94"/>
      <c r="AC31" s="94"/>
      <c r="AD31" s="91"/>
      <c r="AE31" s="94"/>
      <c r="AF31" s="94"/>
      <c r="AG31" s="91"/>
      <c r="AH31" s="94"/>
      <c r="AI31" s="94"/>
      <c r="AJ31" s="91"/>
      <c r="AK31" s="94"/>
      <c r="AL31" s="100"/>
      <c r="AM31" s="100"/>
      <c r="AN31" s="111"/>
      <c r="AO31" s="111"/>
      <c r="AP31" s="123"/>
      <c r="AQ31" s="124"/>
      <c r="AR31" s="111"/>
      <c r="AS31" s="111"/>
      <c r="AT31" s="111"/>
      <c r="AU31" s="111"/>
      <c r="AV31" s="111"/>
      <c r="AW31" s="111"/>
      <c r="AX31" s="111"/>
      <c r="AY31" s="111"/>
      <c r="AZ31" s="111"/>
      <c r="BA31" s="111"/>
      <c r="BB31" s="111"/>
      <c r="BC31" s="81"/>
      <c r="BD31" s="79"/>
      <c r="BE31" s="80"/>
      <c r="BF31" s="80"/>
      <c r="BG31" s="80"/>
      <c r="BH31" s="80"/>
    </row>
    <row r="32" spans="1:60" x14ac:dyDescent="0.25">
      <c r="A32" s="186"/>
      <c r="B32" s="121"/>
      <c r="C32" s="121"/>
      <c r="D32" s="125"/>
      <c r="E32" s="121"/>
      <c r="F32" s="131"/>
      <c r="G32" s="132"/>
      <c r="H32" s="121"/>
      <c r="I32" s="111"/>
      <c r="J32" s="121"/>
      <c r="K32" s="111"/>
      <c r="L32" s="111"/>
      <c r="M32" s="111"/>
      <c r="N32" s="73"/>
      <c r="O32" s="73"/>
      <c r="P32" s="73"/>
      <c r="Q32" s="91"/>
      <c r="R32" s="94"/>
      <c r="S32" s="91"/>
      <c r="T32" s="93"/>
      <c r="U32" s="91"/>
      <c r="V32" s="218"/>
      <c r="W32" s="93"/>
      <c r="X32" s="91"/>
      <c r="Y32" s="94"/>
      <c r="Z32" s="94"/>
      <c r="AA32" s="91"/>
      <c r="AB32" s="94"/>
      <c r="AC32" s="94"/>
      <c r="AD32" s="91"/>
      <c r="AE32" s="94"/>
      <c r="AF32" s="94"/>
      <c r="AG32" s="91"/>
      <c r="AH32" s="94"/>
      <c r="AI32" s="94"/>
      <c r="AJ32" s="91"/>
      <c r="AK32" s="94"/>
      <c r="AL32" s="100"/>
      <c r="AM32" s="100"/>
      <c r="AN32" s="111"/>
      <c r="AO32" s="111"/>
      <c r="AP32" s="123"/>
      <c r="AQ32" s="124"/>
      <c r="AR32" s="111"/>
      <c r="AS32" s="111"/>
      <c r="AT32" s="111"/>
      <c r="AU32" s="111"/>
      <c r="AV32" s="111"/>
      <c r="AW32" s="111"/>
      <c r="AX32" s="111"/>
      <c r="AY32" s="111"/>
      <c r="AZ32" s="111"/>
      <c r="BA32" s="111"/>
      <c r="BB32" s="111"/>
      <c r="BC32" s="81"/>
      <c r="BD32" s="79"/>
      <c r="BE32" s="80"/>
      <c r="BF32" s="80"/>
      <c r="BG32" s="80"/>
      <c r="BH32" s="80"/>
    </row>
    <row r="33" spans="1:60" x14ac:dyDescent="0.25">
      <c r="A33" s="186"/>
      <c r="B33" s="121"/>
      <c r="C33" s="121"/>
      <c r="D33" s="125"/>
      <c r="E33" s="121"/>
      <c r="F33" s="131"/>
      <c r="G33" s="132"/>
      <c r="H33" s="121"/>
      <c r="I33" s="111"/>
      <c r="J33" s="121"/>
      <c r="K33" s="111"/>
      <c r="L33" s="111"/>
      <c r="M33" s="111"/>
      <c r="N33" s="73"/>
      <c r="O33" s="73"/>
      <c r="P33" s="73"/>
      <c r="Q33" s="91"/>
      <c r="R33" s="94"/>
      <c r="S33" s="91"/>
      <c r="T33" s="93"/>
      <c r="U33" s="91"/>
      <c r="V33" s="218"/>
      <c r="W33" s="93"/>
      <c r="X33" s="91"/>
      <c r="Y33" s="94"/>
      <c r="Z33" s="94"/>
      <c r="AA33" s="91"/>
      <c r="AB33" s="94"/>
      <c r="AC33" s="94"/>
      <c r="AD33" s="91"/>
      <c r="AE33" s="94"/>
      <c r="AF33" s="94"/>
      <c r="AG33" s="91"/>
      <c r="AH33" s="94"/>
      <c r="AI33" s="94"/>
      <c r="AJ33" s="91"/>
      <c r="AK33" s="94"/>
      <c r="AL33" s="100"/>
      <c r="AM33" s="100"/>
      <c r="AN33" s="122"/>
      <c r="AO33" s="122"/>
      <c r="AP33" s="123"/>
      <c r="AQ33" s="124"/>
      <c r="AR33" s="122"/>
      <c r="AS33" s="122"/>
      <c r="AT33" s="111"/>
      <c r="AU33" s="111"/>
      <c r="AV33" s="111"/>
      <c r="AW33" s="111"/>
      <c r="AX33" s="111"/>
      <c r="AY33" s="111"/>
      <c r="AZ33" s="111"/>
      <c r="BA33" s="111"/>
      <c r="BB33" s="111"/>
      <c r="BC33" s="78"/>
      <c r="BD33" s="79"/>
      <c r="BE33" s="80"/>
      <c r="BF33" s="80"/>
      <c r="BG33" s="80"/>
      <c r="BH33" s="80"/>
    </row>
    <row r="34" spans="1:60" x14ac:dyDescent="0.25">
      <c r="A34" s="186"/>
      <c r="B34" s="121"/>
      <c r="C34" s="121"/>
      <c r="D34" s="125"/>
      <c r="E34" s="121"/>
      <c r="F34" s="131"/>
      <c r="G34" s="132"/>
      <c r="H34" s="121"/>
      <c r="I34" s="111"/>
      <c r="J34" s="121"/>
      <c r="K34" s="111"/>
      <c r="L34" s="111"/>
      <c r="M34" s="111"/>
      <c r="N34" s="73"/>
      <c r="O34" s="73"/>
      <c r="P34" s="73"/>
      <c r="Q34" s="91"/>
      <c r="R34" s="94"/>
      <c r="S34" s="91"/>
      <c r="T34" s="93"/>
      <c r="U34" s="91"/>
      <c r="V34" s="218"/>
      <c r="W34" s="93"/>
      <c r="X34" s="91"/>
      <c r="Y34" s="94"/>
      <c r="Z34" s="94"/>
      <c r="AA34" s="91"/>
      <c r="AB34" s="94"/>
      <c r="AC34" s="94"/>
      <c r="AD34" s="91"/>
      <c r="AE34" s="94"/>
      <c r="AF34" s="94"/>
      <c r="AG34" s="91"/>
      <c r="AH34" s="94"/>
      <c r="AI34" s="94"/>
      <c r="AJ34" s="91"/>
      <c r="AK34" s="94"/>
      <c r="AL34" s="100"/>
      <c r="AM34" s="100"/>
      <c r="AN34" s="111"/>
      <c r="AO34" s="111"/>
      <c r="AP34" s="123"/>
      <c r="AQ34" s="124"/>
      <c r="AR34" s="111"/>
      <c r="AS34" s="111"/>
      <c r="AT34" s="111"/>
      <c r="AU34" s="111"/>
      <c r="AV34" s="111"/>
      <c r="AW34" s="111"/>
      <c r="AX34" s="111"/>
      <c r="AY34" s="111"/>
      <c r="AZ34" s="111"/>
      <c r="BA34" s="111"/>
      <c r="BB34" s="111"/>
      <c r="BC34" s="81"/>
      <c r="BD34" s="79"/>
      <c r="BE34" s="80"/>
      <c r="BF34" s="80"/>
      <c r="BG34" s="80"/>
      <c r="BH34" s="80"/>
    </row>
    <row r="35" spans="1:60" x14ac:dyDescent="0.25">
      <c r="A35" s="186"/>
      <c r="B35" s="121"/>
      <c r="C35" s="121"/>
      <c r="D35" s="125"/>
      <c r="E35" s="121"/>
      <c r="F35" s="131"/>
      <c r="G35" s="132"/>
      <c r="H35" s="121"/>
      <c r="I35" s="111"/>
      <c r="J35" s="121"/>
      <c r="K35" s="111"/>
      <c r="L35" s="111"/>
      <c r="M35" s="111"/>
      <c r="N35" s="73"/>
      <c r="O35" s="73"/>
      <c r="P35" s="73"/>
      <c r="Q35" s="91"/>
      <c r="R35" s="94"/>
      <c r="S35" s="91"/>
      <c r="T35" s="93"/>
      <c r="U35" s="91"/>
      <c r="V35" s="218"/>
      <c r="W35" s="93"/>
      <c r="X35" s="91"/>
      <c r="Y35" s="94"/>
      <c r="Z35" s="94"/>
      <c r="AA35" s="91"/>
      <c r="AB35" s="94"/>
      <c r="AC35" s="94"/>
      <c r="AD35" s="91"/>
      <c r="AE35" s="94"/>
      <c r="AF35" s="94"/>
      <c r="AG35" s="91"/>
      <c r="AH35" s="94"/>
      <c r="AI35" s="94"/>
      <c r="AJ35" s="91"/>
      <c r="AK35" s="94"/>
      <c r="AL35" s="100"/>
      <c r="AM35" s="100"/>
      <c r="AN35" s="111"/>
      <c r="AO35" s="111"/>
      <c r="AP35" s="123"/>
      <c r="AQ35" s="124"/>
      <c r="AR35" s="111"/>
      <c r="AS35" s="111"/>
      <c r="AT35" s="111"/>
      <c r="AU35" s="111"/>
      <c r="AV35" s="111"/>
      <c r="AW35" s="111"/>
      <c r="AX35" s="111"/>
      <c r="AY35" s="111"/>
      <c r="AZ35" s="111"/>
      <c r="BA35" s="111"/>
      <c r="BB35" s="111"/>
      <c r="BC35" s="81"/>
      <c r="BD35" s="79"/>
      <c r="BE35" s="80"/>
      <c r="BF35" s="80"/>
      <c r="BG35" s="80"/>
      <c r="BH35" s="80"/>
    </row>
    <row r="36" spans="1:60" x14ac:dyDescent="0.25">
      <c r="A36" s="186"/>
      <c r="B36" s="121"/>
      <c r="C36" s="121"/>
      <c r="D36" s="125"/>
      <c r="E36" s="121"/>
      <c r="F36" s="131"/>
      <c r="G36" s="132"/>
      <c r="H36" s="121"/>
      <c r="I36" s="111"/>
      <c r="J36" s="121"/>
      <c r="K36" s="111"/>
      <c r="L36" s="111"/>
      <c r="M36" s="111"/>
      <c r="N36" s="73"/>
      <c r="O36" s="73"/>
      <c r="P36" s="73"/>
      <c r="Q36" s="91"/>
      <c r="R36" s="94"/>
      <c r="S36" s="91"/>
      <c r="T36" s="93"/>
      <c r="U36" s="91"/>
      <c r="V36" s="218"/>
      <c r="W36" s="93"/>
      <c r="X36" s="91"/>
      <c r="Y36" s="94"/>
      <c r="Z36" s="94"/>
      <c r="AA36" s="91"/>
      <c r="AB36" s="94"/>
      <c r="AC36" s="94"/>
      <c r="AD36" s="91"/>
      <c r="AE36" s="94"/>
      <c r="AF36" s="94"/>
      <c r="AG36" s="91"/>
      <c r="AH36" s="94"/>
      <c r="AI36" s="94"/>
      <c r="AJ36" s="91"/>
      <c r="AK36" s="94"/>
      <c r="AL36" s="100"/>
      <c r="AM36" s="100"/>
      <c r="AN36" s="111"/>
      <c r="AO36" s="111"/>
      <c r="AP36" s="123"/>
      <c r="AQ36" s="124"/>
      <c r="AR36" s="111"/>
      <c r="AS36" s="111"/>
      <c r="AT36" s="111"/>
      <c r="AU36" s="111"/>
      <c r="AV36" s="111"/>
      <c r="AW36" s="111"/>
      <c r="AX36" s="111"/>
      <c r="AY36" s="111"/>
      <c r="AZ36" s="111"/>
      <c r="BA36" s="111"/>
      <c r="BB36" s="111"/>
      <c r="BC36" s="81"/>
      <c r="BD36" s="79"/>
      <c r="BE36" s="80"/>
      <c r="BF36" s="80"/>
      <c r="BG36" s="80"/>
      <c r="BH36" s="80"/>
    </row>
    <row r="37" spans="1:60" x14ac:dyDescent="0.25">
      <c r="A37" s="186"/>
      <c r="B37" s="121"/>
      <c r="C37" s="121"/>
      <c r="D37" s="125"/>
      <c r="E37" s="121"/>
      <c r="F37" s="131"/>
      <c r="G37" s="132"/>
      <c r="H37" s="121"/>
      <c r="I37" s="111"/>
      <c r="J37" s="121"/>
      <c r="K37" s="111"/>
      <c r="L37" s="111"/>
      <c r="M37" s="111"/>
      <c r="N37" s="73"/>
      <c r="O37" s="73"/>
      <c r="P37" s="73"/>
      <c r="Q37" s="91"/>
      <c r="R37" s="94"/>
      <c r="S37" s="91"/>
      <c r="T37" s="93"/>
      <c r="U37" s="91"/>
      <c r="V37" s="218"/>
      <c r="W37" s="93"/>
      <c r="X37" s="91"/>
      <c r="Y37" s="94"/>
      <c r="Z37" s="94"/>
      <c r="AA37" s="91"/>
      <c r="AB37" s="94"/>
      <c r="AC37" s="94"/>
      <c r="AD37" s="91"/>
      <c r="AE37" s="94"/>
      <c r="AF37" s="94"/>
      <c r="AG37" s="91"/>
      <c r="AH37" s="94"/>
      <c r="AI37" s="94"/>
      <c r="AJ37" s="91"/>
      <c r="AK37" s="94"/>
      <c r="AL37" s="100"/>
      <c r="AM37" s="100"/>
      <c r="AN37" s="111"/>
      <c r="AO37" s="111"/>
      <c r="AP37" s="123"/>
      <c r="AQ37" s="124"/>
      <c r="AR37" s="111"/>
      <c r="AS37" s="111"/>
      <c r="AT37" s="111"/>
      <c r="AU37" s="111"/>
      <c r="AV37" s="111"/>
      <c r="AW37" s="111"/>
      <c r="AX37" s="111"/>
      <c r="AY37" s="111"/>
      <c r="AZ37" s="111"/>
      <c r="BA37" s="111"/>
      <c r="BB37" s="111"/>
      <c r="BC37" s="81"/>
      <c r="BD37" s="79"/>
      <c r="BE37" s="80"/>
      <c r="BF37" s="80"/>
      <c r="BG37" s="80"/>
      <c r="BH37" s="80"/>
    </row>
    <row r="38" spans="1:60" x14ac:dyDescent="0.25">
      <c r="A38" s="186"/>
      <c r="B38" s="121"/>
      <c r="C38" s="121"/>
      <c r="D38" s="125"/>
      <c r="E38" s="121"/>
      <c r="F38" s="131"/>
      <c r="G38" s="132"/>
      <c r="H38" s="121"/>
      <c r="I38" s="111"/>
      <c r="J38" s="121"/>
      <c r="K38" s="111"/>
      <c r="L38" s="111"/>
      <c r="M38" s="111"/>
      <c r="N38" s="73"/>
      <c r="O38" s="73"/>
      <c r="P38" s="73"/>
      <c r="Q38" s="91"/>
      <c r="R38" s="94"/>
      <c r="S38" s="91"/>
      <c r="T38" s="93"/>
      <c r="U38" s="91"/>
      <c r="V38" s="218"/>
      <c r="W38" s="93"/>
      <c r="X38" s="91"/>
      <c r="Y38" s="94"/>
      <c r="Z38" s="94"/>
      <c r="AA38" s="91"/>
      <c r="AB38" s="94"/>
      <c r="AC38" s="94"/>
      <c r="AD38" s="91"/>
      <c r="AE38" s="94"/>
      <c r="AF38" s="94"/>
      <c r="AG38" s="91"/>
      <c r="AH38" s="94"/>
      <c r="AI38" s="94"/>
      <c r="AJ38" s="91"/>
      <c r="AK38" s="94"/>
      <c r="AL38" s="100"/>
      <c r="AM38" s="100"/>
      <c r="AN38" s="122"/>
      <c r="AO38" s="122"/>
      <c r="AP38" s="123"/>
      <c r="AQ38" s="124"/>
      <c r="AR38" s="122"/>
      <c r="AS38" s="122"/>
      <c r="AT38" s="111"/>
      <c r="AU38" s="111"/>
      <c r="AV38" s="111"/>
      <c r="AW38" s="111"/>
      <c r="AX38" s="111"/>
      <c r="AY38" s="111"/>
      <c r="AZ38" s="111"/>
      <c r="BA38" s="111"/>
      <c r="BB38" s="111"/>
      <c r="BC38" s="78"/>
      <c r="BD38" s="79"/>
      <c r="BE38" s="80"/>
      <c r="BF38" s="80"/>
      <c r="BG38" s="80"/>
      <c r="BH38" s="80"/>
    </row>
    <row r="39" spans="1:60" x14ac:dyDescent="0.25">
      <c r="A39" s="186"/>
      <c r="B39" s="121"/>
      <c r="C39" s="121"/>
      <c r="D39" s="125"/>
      <c r="E39" s="121"/>
      <c r="F39" s="131"/>
      <c r="G39" s="132"/>
      <c r="H39" s="121"/>
      <c r="I39" s="111"/>
      <c r="J39" s="121"/>
      <c r="K39" s="111"/>
      <c r="L39" s="111"/>
      <c r="M39" s="111"/>
      <c r="N39" s="73"/>
      <c r="O39" s="73"/>
      <c r="P39" s="73"/>
      <c r="Q39" s="91"/>
      <c r="R39" s="94"/>
      <c r="S39" s="91"/>
      <c r="T39" s="93"/>
      <c r="U39" s="91"/>
      <c r="V39" s="218"/>
      <c r="W39" s="93"/>
      <c r="X39" s="91"/>
      <c r="Y39" s="94"/>
      <c r="Z39" s="94"/>
      <c r="AA39" s="91"/>
      <c r="AB39" s="94"/>
      <c r="AC39" s="94"/>
      <c r="AD39" s="91"/>
      <c r="AE39" s="94"/>
      <c r="AF39" s="94"/>
      <c r="AG39" s="91"/>
      <c r="AH39" s="94"/>
      <c r="AI39" s="94"/>
      <c r="AJ39" s="91"/>
      <c r="AK39" s="94"/>
      <c r="AL39" s="100"/>
      <c r="AM39" s="100"/>
      <c r="AN39" s="111"/>
      <c r="AO39" s="111"/>
      <c r="AP39" s="123"/>
      <c r="AQ39" s="124"/>
      <c r="AR39" s="111"/>
      <c r="AS39" s="111"/>
      <c r="AT39" s="111"/>
      <c r="AU39" s="111"/>
      <c r="AV39" s="111"/>
      <c r="AW39" s="111"/>
      <c r="AX39" s="111"/>
      <c r="AY39" s="111"/>
      <c r="AZ39" s="111"/>
      <c r="BA39" s="111"/>
      <c r="BB39" s="111"/>
      <c r="BC39" s="81"/>
      <c r="BD39" s="79"/>
      <c r="BE39" s="80"/>
      <c r="BF39" s="80"/>
      <c r="BG39" s="80"/>
      <c r="BH39" s="80"/>
    </row>
    <row r="40" spans="1:60" x14ac:dyDescent="0.25">
      <c r="A40" s="186"/>
      <c r="B40" s="121"/>
      <c r="C40" s="121"/>
      <c r="D40" s="125"/>
      <c r="E40" s="121"/>
      <c r="F40" s="131"/>
      <c r="G40" s="132"/>
      <c r="H40" s="121"/>
      <c r="I40" s="111"/>
      <c r="J40" s="121"/>
      <c r="K40" s="111"/>
      <c r="L40" s="111"/>
      <c r="M40" s="111"/>
      <c r="N40" s="73"/>
      <c r="O40" s="73"/>
      <c r="P40" s="73"/>
      <c r="Q40" s="91"/>
      <c r="R40" s="94"/>
      <c r="S40" s="91"/>
      <c r="T40" s="93"/>
      <c r="U40" s="91"/>
      <c r="V40" s="218"/>
      <c r="W40" s="93"/>
      <c r="X40" s="91"/>
      <c r="Y40" s="94"/>
      <c r="Z40" s="94"/>
      <c r="AA40" s="91"/>
      <c r="AB40" s="94"/>
      <c r="AC40" s="94"/>
      <c r="AD40" s="91"/>
      <c r="AE40" s="94"/>
      <c r="AF40" s="94"/>
      <c r="AG40" s="91"/>
      <c r="AH40" s="94"/>
      <c r="AI40" s="94"/>
      <c r="AJ40" s="91"/>
      <c r="AK40" s="94"/>
      <c r="AL40" s="100"/>
      <c r="AM40" s="100"/>
      <c r="AN40" s="111"/>
      <c r="AO40" s="111"/>
      <c r="AP40" s="123"/>
      <c r="AQ40" s="124"/>
      <c r="AR40" s="111"/>
      <c r="AS40" s="111"/>
      <c r="AT40" s="111"/>
      <c r="AU40" s="111"/>
      <c r="AV40" s="111"/>
      <c r="AW40" s="111"/>
      <c r="AX40" s="111"/>
      <c r="AY40" s="111"/>
      <c r="AZ40" s="111"/>
      <c r="BA40" s="111"/>
      <c r="BB40" s="111"/>
      <c r="BC40" s="81"/>
      <c r="BD40" s="79"/>
      <c r="BE40" s="80"/>
      <c r="BF40" s="80"/>
      <c r="BG40" s="80"/>
      <c r="BH40" s="80"/>
    </row>
    <row r="41" spans="1:60" x14ac:dyDescent="0.25">
      <c r="A41" s="186"/>
      <c r="B41" s="121"/>
      <c r="C41" s="121"/>
      <c r="D41" s="125"/>
      <c r="E41" s="121"/>
      <c r="F41" s="131"/>
      <c r="G41" s="132"/>
      <c r="H41" s="121"/>
      <c r="I41" s="111"/>
      <c r="J41" s="121"/>
      <c r="K41" s="111"/>
      <c r="L41" s="111"/>
      <c r="M41" s="111"/>
      <c r="N41" s="73"/>
      <c r="O41" s="73"/>
      <c r="P41" s="73"/>
      <c r="Q41" s="91"/>
      <c r="R41" s="94"/>
      <c r="S41" s="91"/>
      <c r="T41" s="93"/>
      <c r="U41" s="91"/>
      <c r="V41" s="218"/>
      <c r="W41" s="93"/>
      <c r="X41" s="91"/>
      <c r="Y41" s="94"/>
      <c r="Z41" s="94"/>
      <c r="AA41" s="91"/>
      <c r="AB41" s="94"/>
      <c r="AC41" s="94"/>
      <c r="AD41" s="91"/>
      <c r="AE41" s="94"/>
      <c r="AF41" s="94"/>
      <c r="AG41" s="91"/>
      <c r="AH41" s="94"/>
      <c r="AI41" s="94"/>
      <c r="AJ41" s="91"/>
      <c r="AK41" s="94"/>
      <c r="AL41" s="100"/>
      <c r="AM41" s="100"/>
      <c r="AN41" s="111"/>
      <c r="AO41" s="111"/>
      <c r="AP41" s="123"/>
      <c r="AQ41" s="124"/>
      <c r="AR41" s="111"/>
      <c r="AS41" s="111"/>
      <c r="AT41" s="111"/>
      <c r="AU41" s="111"/>
      <c r="AV41" s="111"/>
      <c r="AW41" s="111"/>
      <c r="AX41" s="111"/>
      <c r="AY41" s="111"/>
      <c r="AZ41" s="111"/>
      <c r="BA41" s="111"/>
      <c r="BB41" s="111"/>
      <c r="BC41" s="81"/>
      <c r="BD41" s="79"/>
      <c r="BE41" s="80"/>
      <c r="BF41" s="80"/>
      <c r="BG41" s="80"/>
      <c r="BH41" s="80"/>
    </row>
    <row r="42" spans="1:60" x14ac:dyDescent="0.25">
      <c r="A42" s="186"/>
      <c r="B42" s="121"/>
      <c r="C42" s="121"/>
      <c r="D42" s="125"/>
      <c r="E42" s="121"/>
      <c r="F42" s="131"/>
      <c r="G42" s="132"/>
      <c r="H42" s="121"/>
      <c r="I42" s="111"/>
      <c r="J42" s="121"/>
      <c r="K42" s="111"/>
      <c r="L42" s="111"/>
      <c r="M42" s="111"/>
      <c r="N42" s="73"/>
      <c r="O42" s="73"/>
      <c r="P42" s="73"/>
      <c r="Q42" s="91"/>
      <c r="R42" s="94"/>
      <c r="S42" s="91"/>
      <c r="T42" s="93"/>
      <c r="U42" s="91"/>
      <c r="V42" s="218"/>
      <c r="W42" s="93"/>
      <c r="X42" s="91"/>
      <c r="Y42" s="94"/>
      <c r="Z42" s="94"/>
      <c r="AA42" s="91"/>
      <c r="AB42" s="94"/>
      <c r="AC42" s="94"/>
      <c r="AD42" s="91"/>
      <c r="AE42" s="94"/>
      <c r="AF42" s="94"/>
      <c r="AG42" s="91"/>
      <c r="AH42" s="94"/>
      <c r="AI42" s="94"/>
      <c r="AJ42" s="91"/>
      <c r="AK42" s="94"/>
      <c r="AL42" s="100"/>
      <c r="AM42" s="100"/>
      <c r="AN42" s="111"/>
      <c r="AO42" s="111"/>
      <c r="AP42" s="123"/>
      <c r="AQ42" s="124"/>
      <c r="AR42" s="111"/>
      <c r="AS42" s="111"/>
      <c r="AT42" s="111"/>
      <c r="AU42" s="111"/>
      <c r="AV42" s="111"/>
      <c r="AW42" s="111"/>
      <c r="AX42" s="111"/>
      <c r="AY42" s="111"/>
      <c r="AZ42" s="111"/>
      <c r="BA42" s="111"/>
      <c r="BB42" s="111"/>
      <c r="BC42" s="81"/>
      <c r="BD42" s="79"/>
      <c r="BE42" s="80"/>
      <c r="BF42" s="80"/>
      <c r="BG42" s="80"/>
      <c r="BH42" s="80"/>
    </row>
    <row r="43" spans="1:60" x14ac:dyDescent="0.25">
      <c r="A43" s="186"/>
      <c r="B43" s="121"/>
      <c r="C43" s="121"/>
      <c r="D43" s="125"/>
      <c r="E43" s="121"/>
      <c r="F43" s="131"/>
      <c r="G43" s="132"/>
      <c r="H43" s="121"/>
      <c r="I43" s="111"/>
      <c r="J43" s="121"/>
      <c r="K43" s="111"/>
      <c r="L43" s="111"/>
      <c r="M43" s="111"/>
      <c r="N43" s="73"/>
      <c r="O43" s="73"/>
      <c r="P43" s="73"/>
      <c r="Q43" s="91"/>
      <c r="R43" s="94"/>
      <c r="S43" s="91"/>
      <c r="T43" s="93"/>
      <c r="U43" s="91"/>
      <c r="V43" s="218"/>
      <c r="W43" s="93"/>
      <c r="X43" s="91"/>
      <c r="Y43" s="94"/>
      <c r="Z43" s="94"/>
      <c r="AA43" s="91"/>
      <c r="AB43" s="94"/>
      <c r="AC43" s="94"/>
      <c r="AD43" s="91"/>
      <c r="AE43" s="94"/>
      <c r="AF43" s="94"/>
      <c r="AG43" s="91"/>
      <c r="AH43" s="94"/>
      <c r="AI43" s="94"/>
      <c r="AJ43" s="91"/>
      <c r="AK43" s="94"/>
      <c r="AL43" s="100"/>
      <c r="AM43" s="100"/>
      <c r="AN43" s="122"/>
      <c r="AO43" s="122"/>
      <c r="AP43" s="123"/>
      <c r="AQ43" s="124"/>
      <c r="AR43" s="122"/>
      <c r="AS43" s="122"/>
      <c r="AT43" s="111"/>
      <c r="AU43" s="111"/>
      <c r="AV43" s="111"/>
      <c r="AW43" s="111"/>
      <c r="AX43" s="111"/>
      <c r="AY43" s="111"/>
      <c r="AZ43" s="111"/>
      <c r="BA43" s="111"/>
      <c r="BB43" s="111"/>
      <c r="BC43" s="78"/>
      <c r="BD43" s="79"/>
      <c r="BE43" s="80"/>
      <c r="BF43" s="80"/>
      <c r="BG43" s="80"/>
      <c r="BH43" s="80"/>
    </row>
    <row r="44" spans="1:60" x14ac:dyDescent="0.25">
      <c r="A44" s="186"/>
      <c r="B44" s="121"/>
      <c r="C44" s="121"/>
      <c r="D44" s="125"/>
      <c r="E44" s="121"/>
      <c r="F44" s="131"/>
      <c r="G44" s="132"/>
      <c r="H44" s="121"/>
      <c r="I44" s="111"/>
      <c r="J44" s="121"/>
      <c r="K44" s="111"/>
      <c r="L44" s="111"/>
      <c r="M44" s="111"/>
      <c r="N44" s="73"/>
      <c r="O44" s="73"/>
      <c r="P44" s="73"/>
      <c r="Q44" s="91"/>
      <c r="R44" s="94"/>
      <c r="S44" s="91"/>
      <c r="T44" s="93"/>
      <c r="U44" s="91"/>
      <c r="V44" s="218"/>
      <c r="W44" s="93"/>
      <c r="X44" s="91"/>
      <c r="Y44" s="94"/>
      <c r="Z44" s="94"/>
      <c r="AA44" s="91"/>
      <c r="AB44" s="94"/>
      <c r="AC44" s="94"/>
      <c r="AD44" s="91"/>
      <c r="AE44" s="94"/>
      <c r="AF44" s="94"/>
      <c r="AG44" s="91"/>
      <c r="AH44" s="94"/>
      <c r="AI44" s="94"/>
      <c r="AJ44" s="91"/>
      <c r="AK44" s="94"/>
      <c r="AL44" s="100"/>
      <c r="AM44" s="100"/>
      <c r="AN44" s="111"/>
      <c r="AO44" s="111"/>
      <c r="AP44" s="123"/>
      <c r="AQ44" s="124"/>
      <c r="AR44" s="111"/>
      <c r="AS44" s="111"/>
      <c r="AT44" s="111"/>
      <c r="AU44" s="111"/>
      <c r="AV44" s="111"/>
      <c r="AW44" s="111"/>
      <c r="AX44" s="111"/>
      <c r="AY44" s="111"/>
      <c r="AZ44" s="111"/>
      <c r="BA44" s="111"/>
      <c r="BB44" s="111"/>
      <c r="BC44" s="81"/>
      <c r="BD44" s="79"/>
      <c r="BE44" s="80"/>
      <c r="BF44" s="80"/>
      <c r="BG44" s="80"/>
      <c r="BH44" s="80"/>
    </row>
    <row r="45" spans="1:60" x14ac:dyDescent="0.25">
      <c r="A45" s="186"/>
      <c r="B45" s="121"/>
      <c r="C45" s="121"/>
      <c r="D45" s="125"/>
      <c r="E45" s="121"/>
      <c r="F45" s="131"/>
      <c r="G45" s="132"/>
      <c r="H45" s="121"/>
      <c r="I45" s="111"/>
      <c r="J45" s="121"/>
      <c r="K45" s="111"/>
      <c r="L45" s="111"/>
      <c r="M45" s="111"/>
      <c r="N45" s="73"/>
      <c r="O45" s="73"/>
      <c r="P45" s="73"/>
      <c r="Q45" s="91"/>
      <c r="R45" s="94"/>
      <c r="S45" s="91"/>
      <c r="T45" s="93"/>
      <c r="U45" s="91"/>
      <c r="V45" s="218"/>
      <c r="W45" s="93"/>
      <c r="X45" s="91"/>
      <c r="Y45" s="94"/>
      <c r="Z45" s="94"/>
      <c r="AA45" s="91"/>
      <c r="AB45" s="94"/>
      <c r="AC45" s="94"/>
      <c r="AD45" s="91"/>
      <c r="AE45" s="94"/>
      <c r="AF45" s="94"/>
      <c r="AG45" s="91"/>
      <c r="AH45" s="94"/>
      <c r="AI45" s="94"/>
      <c r="AJ45" s="91"/>
      <c r="AK45" s="94"/>
      <c r="AL45" s="100"/>
      <c r="AM45" s="100"/>
      <c r="AN45" s="111"/>
      <c r="AO45" s="111"/>
      <c r="AP45" s="123"/>
      <c r="AQ45" s="124"/>
      <c r="AR45" s="111"/>
      <c r="AS45" s="111"/>
      <c r="AT45" s="111"/>
      <c r="AU45" s="111"/>
      <c r="AV45" s="111"/>
      <c r="AW45" s="111"/>
      <c r="AX45" s="111"/>
      <c r="AY45" s="111"/>
      <c r="AZ45" s="111"/>
      <c r="BA45" s="111"/>
      <c r="BB45" s="111"/>
      <c r="BC45" s="81"/>
      <c r="BD45" s="79"/>
      <c r="BE45" s="80"/>
      <c r="BF45" s="80"/>
      <c r="BG45" s="80"/>
      <c r="BH45" s="80"/>
    </row>
    <row r="46" spans="1:60" x14ac:dyDescent="0.25">
      <c r="A46" s="186"/>
      <c r="B46" s="121"/>
      <c r="C46" s="121"/>
      <c r="D46" s="125"/>
      <c r="E46" s="121"/>
      <c r="F46" s="131"/>
      <c r="G46" s="132"/>
      <c r="H46" s="121"/>
      <c r="I46" s="111"/>
      <c r="J46" s="121"/>
      <c r="K46" s="111"/>
      <c r="L46" s="111"/>
      <c r="M46" s="111"/>
      <c r="N46" s="73"/>
      <c r="O46" s="73"/>
      <c r="P46" s="73"/>
      <c r="Q46" s="91"/>
      <c r="R46" s="94"/>
      <c r="S46" s="91"/>
      <c r="T46" s="93"/>
      <c r="U46" s="91"/>
      <c r="V46" s="218"/>
      <c r="W46" s="93"/>
      <c r="X46" s="91"/>
      <c r="Y46" s="94"/>
      <c r="Z46" s="94"/>
      <c r="AA46" s="91"/>
      <c r="AB46" s="94"/>
      <c r="AC46" s="94"/>
      <c r="AD46" s="91"/>
      <c r="AE46" s="94"/>
      <c r="AF46" s="94"/>
      <c r="AG46" s="91"/>
      <c r="AH46" s="94"/>
      <c r="AI46" s="94"/>
      <c r="AJ46" s="91"/>
      <c r="AK46" s="94"/>
      <c r="AL46" s="100"/>
      <c r="AM46" s="100"/>
      <c r="AN46" s="111"/>
      <c r="AO46" s="111"/>
      <c r="AP46" s="123"/>
      <c r="AQ46" s="124"/>
      <c r="AR46" s="111"/>
      <c r="AS46" s="111"/>
      <c r="AT46" s="111"/>
      <c r="AU46" s="111"/>
      <c r="AV46" s="111"/>
      <c r="AW46" s="111"/>
      <c r="AX46" s="111"/>
      <c r="AY46" s="111"/>
      <c r="AZ46" s="111"/>
      <c r="BA46" s="111"/>
      <c r="BB46" s="111"/>
      <c r="BC46" s="81"/>
      <c r="BD46" s="79"/>
      <c r="BE46" s="80"/>
      <c r="BF46" s="80"/>
      <c r="BG46" s="80"/>
      <c r="BH46" s="80"/>
    </row>
    <row r="47" spans="1:60" x14ac:dyDescent="0.25">
      <c r="A47" s="186"/>
      <c r="B47" s="121"/>
      <c r="C47" s="121"/>
      <c r="D47" s="125"/>
      <c r="E47" s="121"/>
      <c r="F47" s="131"/>
      <c r="G47" s="132"/>
      <c r="H47" s="121"/>
      <c r="I47" s="111"/>
      <c r="J47" s="121"/>
      <c r="K47" s="111"/>
      <c r="L47" s="111"/>
      <c r="M47" s="111"/>
      <c r="N47" s="73"/>
      <c r="O47" s="73"/>
      <c r="P47" s="73"/>
      <c r="Q47" s="91"/>
      <c r="R47" s="94"/>
      <c r="S47" s="91"/>
      <c r="T47" s="93"/>
      <c r="U47" s="91"/>
      <c r="V47" s="218"/>
      <c r="W47" s="93"/>
      <c r="X47" s="91"/>
      <c r="Y47" s="94"/>
      <c r="Z47" s="94"/>
      <c r="AA47" s="91"/>
      <c r="AB47" s="94"/>
      <c r="AC47" s="94"/>
      <c r="AD47" s="91"/>
      <c r="AE47" s="94"/>
      <c r="AF47" s="94"/>
      <c r="AG47" s="91"/>
      <c r="AH47" s="94"/>
      <c r="AI47" s="94"/>
      <c r="AJ47" s="91"/>
      <c r="AK47" s="94"/>
      <c r="AL47" s="100"/>
      <c r="AM47" s="100"/>
      <c r="AN47" s="111"/>
      <c r="AO47" s="111"/>
      <c r="AP47" s="123"/>
      <c r="AQ47" s="124"/>
      <c r="AR47" s="111"/>
      <c r="AS47" s="111"/>
      <c r="AT47" s="111"/>
      <c r="AU47" s="111"/>
      <c r="AV47" s="111"/>
      <c r="AW47" s="111"/>
      <c r="AX47" s="111"/>
      <c r="AY47" s="111"/>
      <c r="AZ47" s="111"/>
      <c r="BA47" s="111"/>
      <c r="BB47" s="111"/>
      <c r="BC47" s="81"/>
      <c r="BD47" s="79"/>
      <c r="BE47" s="80"/>
      <c r="BF47" s="80"/>
      <c r="BG47" s="80"/>
      <c r="BH47" s="80"/>
    </row>
  </sheetData>
  <mergeCells count="271">
    <mergeCell ref="AZ43:AZ47"/>
    <mergeCell ref="BA43:BA47"/>
    <mergeCell ref="BB43:BB47"/>
    <mergeCell ref="AT43:AT47"/>
    <mergeCell ref="AU43:AU47"/>
    <mergeCell ref="AV43:AV47"/>
    <mergeCell ref="AW43:AW47"/>
    <mergeCell ref="AX43:AX47"/>
    <mergeCell ref="AY43:AY47"/>
    <mergeCell ref="AN43:AN47"/>
    <mergeCell ref="AO43:AO47"/>
    <mergeCell ref="AP43:AP47"/>
    <mergeCell ref="AQ43:AQ47"/>
    <mergeCell ref="AR43:AR47"/>
    <mergeCell ref="AS43:AS47"/>
    <mergeCell ref="H43:H47"/>
    <mergeCell ref="I43:I47"/>
    <mergeCell ref="J43:J47"/>
    <mergeCell ref="K43:K47"/>
    <mergeCell ref="L43:L47"/>
    <mergeCell ref="M43:M47"/>
    <mergeCell ref="AZ38:AZ42"/>
    <mergeCell ref="BA38:BA42"/>
    <mergeCell ref="BB38:BB42"/>
    <mergeCell ref="A43:A47"/>
    <mergeCell ref="B43:B47"/>
    <mergeCell ref="C43:C47"/>
    <mergeCell ref="D43:D47"/>
    <mergeCell ref="E43:E47"/>
    <mergeCell ref="F43:F47"/>
    <mergeCell ref="G43:G47"/>
    <mergeCell ref="AT38:AT42"/>
    <mergeCell ref="AU38:AU42"/>
    <mergeCell ref="AV38:AV42"/>
    <mergeCell ref="AW38:AW42"/>
    <mergeCell ref="AX38:AX42"/>
    <mergeCell ref="AY38:AY42"/>
    <mergeCell ref="AN38:AN42"/>
    <mergeCell ref="AO38:AO42"/>
    <mergeCell ref="AP38:AP42"/>
    <mergeCell ref="AQ38:AQ42"/>
    <mergeCell ref="AR38:AR42"/>
    <mergeCell ref="AS38:AS42"/>
    <mergeCell ref="H38:H42"/>
    <mergeCell ref="I38:I42"/>
    <mergeCell ref="J38:J42"/>
    <mergeCell ref="K38:K42"/>
    <mergeCell ref="L38:L42"/>
    <mergeCell ref="M38:M42"/>
    <mergeCell ref="AZ33:AZ37"/>
    <mergeCell ref="BA33:BA37"/>
    <mergeCell ref="BB33:BB37"/>
    <mergeCell ref="A38:A42"/>
    <mergeCell ref="B38:B42"/>
    <mergeCell ref="C38:C42"/>
    <mergeCell ref="D38:D42"/>
    <mergeCell ref="E38:E42"/>
    <mergeCell ref="F38:F42"/>
    <mergeCell ref="G38:G42"/>
    <mergeCell ref="AT33:AT37"/>
    <mergeCell ref="AU33:AU37"/>
    <mergeCell ref="AV33:AV37"/>
    <mergeCell ref="AW33:AW37"/>
    <mergeCell ref="AX33:AX37"/>
    <mergeCell ref="AY33:AY37"/>
    <mergeCell ref="AN33:AN37"/>
    <mergeCell ref="AO33:AO37"/>
    <mergeCell ref="AP33:AP37"/>
    <mergeCell ref="AQ33:AQ37"/>
    <mergeCell ref="AR33:AR37"/>
    <mergeCell ref="AS33:AS37"/>
    <mergeCell ref="H33:H37"/>
    <mergeCell ref="I33:I37"/>
    <mergeCell ref="J33:J37"/>
    <mergeCell ref="K33:K37"/>
    <mergeCell ref="L33:L37"/>
    <mergeCell ref="M33:M37"/>
    <mergeCell ref="AZ28:AZ32"/>
    <mergeCell ref="BA28:BA32"/>
    <mergeCell ref="BB28:BB32"/>
    <mergeCell ref="A33:A37"/>
    <mergeCell ref="B33:B37"/>
    <mergeCell ref="C33:C37"/>
    <mergeCell ref="D33:D37"/>
    <mergeCell ref="E33:E37"/>
    <mergeCell ref="F33:F37"/>
    <mergeCell ref="G33:G37"/>
    <mergeCell ref="AT28:AT32"/>
    <mergeCell ref="AU28:AU32"/>
    <mergeCell ref="AV28:AV32"/>
    <mergeCell ref="AW28:AW32"/>
    <mergeCell ref="AX28:AX32"/>
    <mergeCell ref="AY28:AY32"/>
    <mergeCell ref="AN28:AN32"/>
    <mergeCell ref="AO28:AO32"/>
    <mergeCell ref="AP28:AP32"/>
    <mergeCell ref="AQ28:AQ32"/>
    <mergeCell ref="AR28:AR32"/>
    <mergeCell ref="AS28:AS32"/>
    <mergeCell ref="H28:H32"/>
    <mergeCell ref="I28:I32"/>
    <mergeCell ref="J28:J32"/>
    <mergeCell ref="K28:K32"/>
    <mergeCell ref="L28:L32"/>
    <mergeCell ref="M28:M32"/>
    <mergeCell ref="AZ23:AZ27"/>
    <mergeCell ref="BA23:BA27"/>
    <mergeCell ref="BB23:BB27"/>
    <mergeCell ref="A28:A32"/>
    <mergeCell ref="B28:B32"/>
    <mergeCell ref="C28:C32"/>
    <mergeCell ref="D28:D32"/>
    <mergeCell ref="E28:E32"/>
    <mergeCell ref="F28:F32"/>
    <mergeCell ref="G28:G32"/>
    <mergeCell ref="AT23:AT27"/>
    <mergeCell ref="AU23:AU27"/>
    <mergeCell ref="AV23:AV27"/>
    <mergeCell ref="AW23:AW27"/>
    <mergeCell ref="AX23:AX27"/>
    <mergeCell ref="AY23:AY27"/>
    <mergeCell ref="AN23:AN27"/>
    <mergeCell ref="AO23:AO27"/>
    <mergeCell ref="AP23:AP27"/>
    <mergeCell ref="AQ23:AQ27"/>
    <mergeCell ref="AR23:AR27"/>
    <mergeCell ref="AS23:AS27"/>
    <mergeCell ref="H23:H27"/>
    <mergeCell ref="I23:I27"/>
    <mergeCell ref="J23:J27"/>
    <mergeCell ref="K23:K27"/>
    <mergeCell ref="L23:L27"/>
    <mergeCell ref="M23:M27"/>
    <mergeCell ref="AZ18:AZ22"/>
    <mergeCell ref="BA18:BA22"/>
    <mergeCell ref="BB18:BB22"/>
    <mergeCell ref="A23:A27"/>
    <mergeCell ref="B23:B27"/>
    <mergeCell ref="C23:C27"/>
    <mergeCell ref="D23:D27"/>
    <mergeCell ref="E23:E27"/>
    <mergeCell ref="F23:F27"/>
    <mergeCell ref="G23:G27"/>
    <mergeCell ref="AT18:AT22"/>
    <mergeCell ref="AU18:AU22"/>
    <mergeCell ref="AV18:AV22"/>
    <mergeCell ref="AW18:AW22"/>
    <mergeCell ref="AX18:AX22"/>
    <mergeCell ref="AY18:AY22"/>
    <mergeCell ref="AN18:AN22"/>
    <mergeCell ref="AO18:AO22"/>
    <mergeCell ref="AP18:AP22"/>
    <mergeCell ref="AQ18:AQ22"/>
    <mergeCell ref="AR18:AR22"/>
    <mergeCell ref="AS18:AS22"/>
    <mergeCell ref="H18:H22"/>
    <mergeCell ref="I18:I22"/>
    <mergeCell ref="J18:J22"/>
    <mergeCell ref="K18:K22"/>
    <mergeCell ref="L18:L22"/>
    <mergeCell ref="M18:M22"/>
    <mergeCell ref="AZ13:AZ17"/>
    <mergeCell ref="BA13:BA17"/>
    <mergeCell ref="BB13:BB17"/>
    <mergeCell ref="A18:A22"/>
    <mergeCell ref="B18:B22"/>
    <mergeCell ref="C18:C22"/>
    <mergeCell ref="D18:D22"/>
    <mergeCell ref="E18:E22"/>
    <mergeCell ref="F18:F22"/>
    <mergeCell ref="G18:G22"/>
    <mergeCell ref="AT13:AT17"/>
    <mergeCell ref="AU13:AU17"/>
    <mergeCell ref="AV13:AV17"/>
    <mergeCell ref="AW13:AW17"/>
    <mergeCell ref="AX13:AX17"/>
    <mergeCell ref="AY13:AY17"/>
    <mergeCell ref="AN13:AN17"/>
    <mergeCell ref="AO13:AO17"/>
    <mergeCell ref="AP13:AP17"/>
    <mergeCell ref="AQ13:AQ17"/>
    <mergeCell ref="AR13:AR17"/>
    <mergeCell ref="AS13:AS17"/>
    <mergeCell ref="H13:H17"/>
    <mergeCell ref="I13:I17"/>
    <mergeCell ref="J13:J17"/>
    <mergeCell ref="K13:K17"/>
    <mergeCell ref="L13:L17"/>
    <mergeCell ref="M13:M17"/>
    <mergeCell ref="AZ8:AZ12"/>
    <mergeCell ref="BA8:BA12"/>
    <mergeCell ref="BB8:BB12"/>
    <mergeCell ref="A13:A17"/>
    <mergeCell ref="B13:B17"/>
    <mergeCell ref="C13:C17"/>
    <mergeCell ref="D13:D17"/>
    <mergeCell ref="E13:E17"/>
    <mergeCell ref="F13:F17"/>
    <mergeCell ref="G13:G17"/>
    <mergeCell ref="AT8:AT12"/>
    <mergeCell ref="AU8:AU12"/>
    <mergeCell ref="AV8:AV12"/>
    <mergeCell ref="AW8:AW12"/>
    <mergeCell ref="AX8:AX12"/>
    <mergeCell ref="AY8:AY12"/>
    <mergeCell ref="AN8:AN12"/>
    <mergeCell ref="AO8:AO12"/>
    <mergeCell ref="AP8:AP12"/>
    <mergeCell ref="AQ8:AQ12"/>
    <mergeCell ref="AR8:AR12"/>
    <mergeCell ref="AS8:AS12"/>
    <mergeCell ref="H8:H12"/>
    <mergeCell ref="I8:I12"/>
    <mergeCell ref="J8:J12"/>
    <mergeCell ref="K8:K12"/>
    <mergeCell ref="L8:L12"/>
    <mergeCell ref="M8:M12"/>
    <mergeCell ref="AZ3:AZ7"/>
    <mergeCell ref="BA3:BA7"/>
    <mergeCell ref="BB3:BB7"/>
    <mergeCell ref="A8:A12"/>
    <mergeCell ref="B8:B12"/>
    <mergeCell ref="C8:C12"/>
    <mergeCell ref="D8:D12"/>
    <mergeCell ref="E8:E12"/>
    <mergeCell ref="F8:F12"/>
    <mergeCell ref="G8:G12"/>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3 AE9:AF9">
    <cfRule type="containsText" dxfId="2358" priority="300" operator="containsText" text="BAJA">
      <formula>NOT(ISERROR(SEARCH("BAJA",Y9)))</formula>
    </cfRule>
    <cfRule type="containsText" dxfId="2357" priority="301" operator="containsText" text="MEDIA">
      <formula>NOT(ISERROR(SEARCH("MEDIA",Y9)))</formula>
    </cfRule>
    <cfRule type="containsText" dxfId="2356" priority="302" operator="containsText" text="ALTA">
      <formula>NOT(ISERROR(SEARCH("ALTA",Y9)))</formula>
    </cfRule>
  </conditionalFormatting>
  <conditionalFormatting sqref="W13 Z13 AB13:AC13 AH13:AI13 X13:X17 AE13:AF13">
    <cfRule type="containsText" dxfId="2355" priority="348" operator="containsText" text="BAJA">
      <formula>NOT(ISERROR(SEARCH("BAJA",W13)))</formula>
    </cfRule>
    <cfRule type="containsText" dxfId="2354" priority="349" operator="containsText" text="MEDIA">
      <formula>NOT(ISERROR(SEARCH("MEDIA",W13)))</formula>
    </cfRule>
    <cfRule type="containsText" dxfId="2353" priority="350" operator="containsText" text="ALTA">
      <formula>NOT(ISERROR(SEARCH("ALTA",W13)))</formula>
    </cfRule>
  </conditionalFormatting>
  <conditionalFormatting sqref="AK18">
    <cfRule type="containsText" dxfId="2352" priority="315" operator="containsText" text="BAJA">
      <formula>NOT(ISERROR(SEARCH("BAJA",AK18)))</formula>
    </cfRule>
    <cfRule type="containsText" dxfId="2351" priority="316" operator="containsText" text="MEDIA">
      <formula>NOT(ISERROR(SEARCH("MEDIA",AK18)))</formula>
    </cfRule>
    <cfRule type="containsText" dxfId="2350" priority="317" operator="containsText" text="ALTA">
      <formula>NOT(ISERROR(SEARCH("ALTA",AK18)))</formula>
    </cfRule>
  </conditionalFormatting>
  <conditionalFormatting sqref="AB14:AC14">
    <cfRule type="containsText" dxfId="2349" priority="345" operator="containsText" text="BAJA">
      <formula>NOT(ISERROR(SEARCH("BAJA",AB14)))</formula>
    </cfRule>
    <cfRule type="containsText" dxfId="2348" priority="346" operator="containsText" text="MEDIA">
      <formula>NOT(ISERROR(SEARCH("MEDIA",AB14)))</formula>
    </cfRule>
    <cfRule type="containsText" dxfId="2347" priority="347" operator="containsText" text="ALTA">
      <formula>NOT(ISERROR(SEARCH("ALTA",AB14)))</formula>
    </cfRule>
  </conditionalFormatting>
  <conditionalFormatting sqref="AB15:AC15">
    <cfRule type="containsText" dxfId="2346" priority="342" operator="containsText" text="BAJA">
      <formula>NOT(ISERROR(SEARCH("BAJA",AB15)))</formula>
    </cfRule>
    <cfRule type="containsText" dxfId="2345" priority="343" operator="containsText" text="MEDIA">
      <formula>NOT(ISERROR(SEARCH("MEDIA",AB15)))</formula>
    </cfRule>
    <cfRule type="containsText" dxfId="2344" priority="344" operator="containsText" text="ALTA">
      <formula>NOT(ISERROR(SEARCH("ALTA",AB15)))</formula>
    </cfRule>
  </conditionalFormatting>
  <conditionalFormatting sqref="N13:P13 V13">
    <cfRule type="containsText" dxfId="2343" priority="339" operator="containsText" text="BAJA">
      <formula>NOT(ISERROR(SEARCH("BAJA",N13)))</formula>
    </cfRule>
    <cfRule type="containsText" dxfId="2342" priority="340" operator="containsText" text="MEDIA">
      <formula>NOT(ISERROR(SEARCH("MEDIA",N13)))</formula>
    </cfRule>
    <cfRule type="containsText" dxfId="2341" priority="341" operator="containsText" text="ALTA">
      <formula>NOT(ISERROR(SEARCH("ALTA",N13)))</formula>
    </cfRule>
  </conditionalFormatting>
  <conditionalFormatting sqref="Y13">
    <cfRule type="containsText" dxfId="2340" priority="336" operator="containsText" text="BAJA">
      <formula>NOT(ISERROR(SEARCH("BAJA",Y13)))</formula>
    </cfRule>
    <cfRule type="containsText" dxfId="2339" priority="337" operator="containsText" text="MEDIA">
      <formula>NOT(ISERROR(SEARCH("MEDIA",Y13)))</formula>
    </cfRule>
    <cfRule type="containsText" dxfId="2338" priority="338" operator="containsText" text="ALTA">
      <formula>NOT(ISERROR(SEARCH("ALTA",Y13)))</formula>
    </cfRule>
  </conditionalFormatting>
  <conditionalFormatting sqref="AK13">
    <cfRule type="containsText" dxfId="2337" priority="333" operator="containsText" text="BAJA">
      <formula>NOT(ISERROR(SEARCH("BAJA",AK13)))</formula>
    </cfRule>
    <cfRule type="containsText" dxfId="2336" priority="334" operator="containsText" text="MEDIA">
      <formula>NOT(ISERROR(SEARCH("MEDIA",AK13)))</formula>
    </cfRule>
    <cfRule type="containsText" dxfId="2335" priority="335" operator="containsText" text="ALTA">
      <formula>NOT(ISERROR(SEARCH("ALTA",AK13)))</formula>
    </cfRule>
  </conditionalFormatting>
  <conditionalFormatting sqref="W18 Z18 AB18:AC18 AH18:AI18 X18:X22 AE18:AF18">
    <cfRule type="containsText" dxfId="2334" priority="330" operator="containsText" text="BAJA">
      <formula>NOT(ISERROR(SEARCH("BAJA",W18)))</formula>
    </cfRule>
    <cfRule type="containsText" dxfId="2333" priority="331" operator="containsText" text="MEDIA">
      <formula>NOT(ISERROR(SEARCH("MEDIA",W18)))</formula>
    </cfRule>
    <cfRule type="containsText" dxfId="2332" priority="332" operator="containsText" text="ALTA">
      <formula>NOT(ISERROR(SEARCH("ALTA",W18)))</formula>
    </cfRule>
  </conditionalFormatting>
  <conditionalFormatting sqref="AB19:AC19">
    <cfRule type="containsText" dxfId="2331" priority="327" operator="containsText" text="BAJA">
      <formula>NOT(ISERROR(SEARCH("BAJA",AB19)))</formula>
    </cfRule>
    <cfRule type="containsText" dxfId="2330" priority="328" operator="containsText" text="MEDIA">
      <formula>NOT(ISERROR(SEARCH("MEDIA",AB19)))</formula>
    </cfRule>
    <cfRule type="containsText" dxfId="2329" priority="329" operator="containsText" text="ALTA">
      <formula>NOT(ISERROR(SEARCH("ALTA",AB19)))</formula>
    </cfRule>
  </conditionalFormatting>
  <conditionalFormatting sqref="AB20:AC20">
    <cfRule type="containsText" dxfId="2328" priority="324" operator="containsText" text="BAJA">
      <formula>NOT(ISERROR(SEARCH("BAJA",AB20)))</formula>
    </cfRule>
    <cfRule type="containsText" dxfId="2327" priority="325" operator="containsText" text="MEDIA">
      <formula>NOT(ISERROR(SEARCH("MEDIA",AB20)))</formula>
    </cfRule>
    <cfRule type="containsText" dxfId="2326" priority="326" operator="containsText" text="ALTA">
      <formula>NOT(ISERROR(SEARCH("ALTA",AB20)))</formula>
    </cfRule>
  </conditionalFormatting>
  <conditionalFormatting sqref="N18:P18 V18">
    <cfRule type="containsText" dxfId="2325" priority="321" operator="containsText" text="BAJA">
      <formula>NOT(ISERROR(SEARCH("BAJA",N18)))</formula>
    </cfRule>
    <cfRule type="containsText" dxfId="2324" priority="322" operator="containsText" text="MEDIA">
      <formula>NOT(ISERROR(SEARCH("MEDIA",N18)))</formula>
    </cfRule>
    <cfRule type="containsText" dxfId="2323" priority="323" operator="containsText" text="ALTA">
      <formula>NOT(ISERROR(SEARCH("ALTA",N18)))</formula>
    </cfRule>
  </conditionalFormatting>
  <conditionalFormatting sqref="Y18">
    <cfRule type="containsText" dxfId="2322" priority="318" operator="containsText" text="BAJA">
      <formula>NOT(ISERROR(SEARCH("BAJA",Y18)))</formula>
    </cfRule>
    <cfRule type="containsText" dxfId="2321" priority="319" operator="containsText" text="MEDIA">
      <formula>NOT(ISERROR(SEARCH("MEDIA",Y18)))</formula>
    </cfRule>
    <cfRule type="containsText" dxfId="2320" priority="320" operator="containsText" text="ALTA">
      <formula>NOT(ISERROR(SEARCH("ALTA",Y18)))</formula>
    </cfRule>
  </conditionalFormatting>
  <conditionalFormatting sqref="W23 Z23 AB23:AC23 AH23:AI23 X23:X27 AE23:AF23">
    <cfRule type="containsText" dxfId="2319" priority="312" operator="containsText" text="BAJA">
      <formula>NOT(ISERROR(SEARCH("BAJA",W23)))</formula>
    </cfRule>
    <cfRule type="containsText" dxfId="2318" priority="313" operator="containsText" text="MEDIA">
      <formula>NOT(ISERROR(SEARCH("MEDIA",W23)))</formula>
    </cfRule>
    <cfRule type="containsText" dxfId="2317" priority="314" operator="containsText" text="ALTA">
      <formula>NOT(ISERROR(SEARCH("ALTA",W23)))</formula>
    </cfRule>
  </conditionalFormatting>
  <conditionalFormatting sqref="AB24:AC24">
    <cfRule type="containsText" dxfId="2316" priority="309" operator="containsText" text="BAJA">
      <formula>NOT(ISERROR(SEARCH("BAJA",AB24)))</formula>
    </cfRule>
    <cfRule type="containsText" dxfId="2315" priority="310" operator="containsText" text="MEDIA">
      <formula>NOT(ISERROR(SEARCH("MEDIA",AB24)))</formula>
    </cfRule>
    <cfRule type="containsText" dxfId="2314" priority="311" operator="containsText" text="ALTA">
      <formula>NOT(ISERROR(SEARCH("ALTA",AB24)))</formula>
    </cfRule>
  </conditionalFormatting>
  <conditionalFormatting sqref="AB25:AC25">
    <cfRule type="containsText" dxfId="2313" priority="306" operator="containsText" text="BAJA">
      <formula>NOT(ISERROR(SEARCH("BAJA",AB25)))</formula>
    </cfRule>
    <cfRule type="containsText" dxfId="2312" priority="307" operator="containsText" text="MEDIA">
      <formula>NOT(ISERROR(SEARCH("MEDIA",AB25)))</formula>
    </cfRule>
    <cfRule type="containsText" dxfId="2311" priority="308" operator="containsText" text="ALTA">
      <formula>NOT(ISERROR(SEARCH("ALTA",AB25)))</formula>
    </cfRule>
  </conditionalFormatting>
  <conditionalFormatting sqref="N23:P23 V23">
    <cfRule type="containsText" dxfId="2310" priority="303" operator="containsText" text="BAJA">
      <formula>NOT(ISERROR(SEARCH("BAJA",N23)))</formula>
    </cfRule>
    <cfRule type="containsText" dxfId="2309" priority="304" operator="containsText" text="MEDIA">
      <formula>NOT(ISERROR(SEARCH("MEDIA",N23)))</formula>
    </cfRule>
    <cfRule type="containsText" dxfId="2308" priority="305" operator="containsText" text="ALTA">
      <formula>NOT(ISERROR(SEARCH("ALTA",N23)))</formula>
    </cfRule>
  </conditionalFormatting>
  <conditionalFormatting sqref="AK23">
    <cfRule type="containsText" dxfId="2307" priority="297" operator="containsText" text="BAJA">
      <formula>NOT(ISERROR(SEARCH("BAJA",AK23)))</formula>
    </cfRule>
    <cfRule type="containsText" dxfId="2306" priority="298" operator="containsText" text="MEDIA">
      <formula>NOT(ISERROR(SEARCH("MEDIA",AK23)))</formula>
    </cfRule>
    <cfRule type="containsText" dxfId="2305" priority="299" operator="containsText" text="ALTA">
      <formula>NOT(ISERROR(SEARCH("ALTA",AK23)))</formula>
    </cfRule>
  </conditionalFormatting>
  <conditionalFormatting sqref="X4:X7 AJ4:AJ47">
    <cfRule type="containsText" dxfId="2304" priority="387" operator="containsText" text="BAJA">
      <formula>NOT(ISERROR(SEARCH("BAJA",X4)))</formula>
    </cfRule>
    <cfRule type="containsText" dxfId="2303" priority="388" operator="containsText" text="MEDIA">
      <formula>NOT(ISERROR(SEARCH("MEDIA",X4)))</formula>
    </cfRule>
    <cfRule type="containsText" dxfId="2302" priority="389" operator="containsText" text="ALTA">
      <formula>NOT(ISERROR(SEARCH("ALTA",X4)))</formula>
    </cfRule>
  </conditionalFormatting>
  <conditionalFormatting sqref="AT3">
    <cfRule type="containsText" dxfId="2301" priority="384" operator="containsText" text="BAJA">
      <formula>NOT(ISERROR(SEARCH("BAJA",AT3)))</formula>
    </cfRule>
    <cfRule type="containsText" dxfId="2300" priority="385" operator="containsText" text="MEDIA">
      <formula>NOT(ISERROR(SEARCH("MEDIA",AT3)))</formula>
    </cfRule>
    <cfRule type="containsText" dxfId="2299" priority="386" operator="containsText" text="ALTA">
      <formula>NOT(ISERROR(SEARCH("ALTA",AT3)))</formula>
    </cfRule>
  </conditionalFormatting>
  <conditionalFormatting sqref="AN3">
    <cfRule type="containsText" dxfId="2298" priority="381" operator="containsText" text="BAJA">
      <formula>NOT(ISERROR(SEARCH("BAJA",AN3)))</formula>
    </cfRule>
    <cfRule type="containsText" dxfId="2297" priority="382" operator="containsText" text="MEDIA">
      <formula>NOT(ISERROR(SEARCH("MEDIA",AN3)))</formula>
    </cfRule>
    <cfRule type="containsText" dxfId="2296" priority="383" operator="containsText" text="ALTA">
      <formula>NOT(ISERROR(SEARCH("ALTA",AN3)))</formula>
    </cfRule>
  </conditionalFormatting>
  <conditionalFormatting sqref="AF4">
    <cfRule type="containsText" dxfId="2295" priority="378" operator="containsText" text="BAJA">
      <formula>NOT(ISERROR(SEARCH("BAJA",AF4)))</formula>
    </cfRule>
    <cfRule type="containsText" dxfId="2294" priority="379" operator="containsText" text="MEDIA">
      <formula>NOT(ISERROR(SEARCH("MEDIA",AF4)))</formula>
    </cfRule>
    <cfRule type="containsText" dxfId="2293" priority="380" operator="containsText" text="ALTA">
      <formula>NOT(ISERROR(SEARCH("ALTA",AF4)))</formula>
    </cfRule>
  </conditionalFormatting>
  <conditionalFormatting sqref="L3 L8 L13 L18 L23 L28 L33 L38 L43">
    <cfRule type="containsText" dxfId="2292" priority="375" operator="containsText" text="BAJA">
      <formula>NOT(ISERROR(SEARCH("BAJA",L3)))</formula>
    </cfRule>
    <cfRule type="containsText" dxfId="2291" priority="376" operator="containsText" text="MEDIA">
      <formula>NOT(ISERROR(SEARCH("MEDIA",L3)))</formula>
    </cfRule>
    <cfRule type="containsText" dxfId="2290" priority="377" operator="containsText" text="ALTA">
      <formula>NOT(ISERROR(SEARCH("ALTA",L3)))</formula>
    </cfRule>
  </conditionalFormatting>
  <conditionalFormatting sqref="AA3:AA47 AG3:AG47">
    <cfRule type="containsText" dxfId="2289" priority="372" operator="containsText" text="BAJA">
      <formula>NOT(ISERROR(SEARCH("BAJA",AA3)))</formula>
    </cfRule>
    <cfRule type="containsText" dxfId="2288" priority="373" operator="containsText" text="MEDIA">
      <formula>NOT(ISERROR(SEARCH("MEDIA",AA3)))</formula>
    </cfRule>
    <cfRule type="containsText" dxfId="2287" priority="374" operator="containsText" text="ALTA">
      <formula>NOT(ISERROR(SEARCH("ALTA",AA3)))</formula>
    </cfRule>
  </conditionalFormatting>
  <conditionalFormatting sqref="AB3:AC3">
    <cfRule type="containsText" dxfId="2286" priority="369" operator="containsText" text="BAJA">
      <formula>NOT(ISERROR(SEARCH("BAJA",AB3)))</formula>
    </cfRule>
    <cfRule type="containsText" dxfId="2285" priority="370" operator="containsText" text="MEDIA">
      <formula>NOT(ISERROR(SEARCH("MEDIA",AB3)))</formula>
    </cfRule>
    <cfRule type="containsText" dxfId="2284" priority="371" operator="containsText" text="ALTA">
      <formula>NOT(ISERROR(SEARCH("ALTA",AB3)))</formula>
    </cfRule>
  </conditionalFormatting>
  <conditionalFormatting sqref="W8 Z8 AH8:AI8 X8:X12 AB8:AC9 AE8:AF8">
    <cfRule type="containsText" dxfId="2283" priority="366" operator="containsText" text="BAJA">
      <formula>NOT(ISERROR(SEARCH("BAJA",W8)))</formula>
    </cfRule>
    <cfRule type="containsText" dxfId="2282" priority="367" operator="containsText" text="MEDIA">
      <formula>NOT(ISERROR(SEARCH("MEDIA",W8)))</formula>
    </cfRule>
    <cfRule type="containsText" dxfId="2281" priority="368" operator="containsText" text="ALTA">
      <formula>NOT(ISERROR(SEARCH("ALTA",W8)))</formula>
    </cfRule>
  </conditionalFormatting>
  <conditionalFormatting sqref="AB9:AC9">
    <cfRule type="containsText" dxfId="2280" priority="363" operator="containsText" text="BAJA">
      <formula>NOT(ISERROR(SEARCH("BAJA",AB9)))</formula>
    </cfRule>
    <cfRule type="containsText" dxfId="2279" priority="364" operator="containsText" text="MEDIA">
      <formula>NOT(ISERROR(SEARCH("MEDIA",AB9)))</formula>
    </cfRule>
    <cfRule type="containsText" dxfId="2278" priority="365" operator="containsText" text="ALTA">
      <formula>NOT(ISERROR(SEARCH("ALTA",AB9)))</formula>
    </cfRule>
  </conditionalFormatting>
  <conditionalFormatting sqref="AB10:AC10">
    <cfRule type="containsText" dxfId="2277" priority="360" operator="containsText" text="BAJA">
      <formula>NOT(ISERROR(SEARCH("BAJA",AB10)))</formula>
    </cfRule>
    <cfRule type="containsText" dxfId="2276" priority="361" operator="containsText" text="MEDIA">
      <formula>NOT(ISERROR(SEARCH("MEDIA",AB10)))</formula>
    </cfRule>
    <cfRule type="containsText" dxfId="2275" priority="362" operator="containsText" text="ALTA">
      <formula>NOT(ISERROR(SEARCH("ALTA",AB10)))</formula>
    </cfRule>
  </conditionalFormatting>
  <conditionalFormatting sqref="N8:P8 V8">
    <cfRule type="containsText" dxfId="2274" priority="357" operator="containsText" text="BAJA">
      <formula>NOT(ISERROR(SEARCH("BAJA",N8)))</formula>
    </cfRule>
    <cfRule type="containsText" dxfId="2273" priority="358" operator="containsText" text="MEDIA">
      <formula>NOT(ISERROR(SEARCH("MEDIA",N8)))</formula>
    </cfRule>
    <cfRule type="containsText" dxfId="2272" priority="359" operator="containsText" text="ALTA">
      <formula>NOT(ISERROR(SEARCH("ALTA",N8)))</formula>
    </cfRule>
  </conditionalFormatting>
  <conditionalFormatting sqref="Y8">
    <cfRule type="containsText" dxfId="2271" priority="354" operator="containsText" text="BAJA">
      <formula>NOT(ISERROR(SEARCH("BAJA",Y8)))</formula>
    </cfRule>
    <cfRule type="containsText" dxfId="2270" priority="355" operator="containsText" text="MEDIA">
      <formula>NOT(ISERROR(SEARCH("MEDIA",Y8)))</formula>
    </cfRule>
    <cfRule type="containsText" dxfId="2269" priority="356" operator="containsText" text="ALTA">
      <formula>NOT(ISERROR(SEARCH("ALTA",Y8)))</formula>
    </cfRule>
  </conditionalFormatting>
  <conditionalFormatting sqref="AK8">
    <cfRule type="containsText" dxfId="2268" priority="351" operator="containsText" text="BAJA">
      <formula>NOT(ISERROR(SEARCH("BAJA",AK8)))</formula>
    </cfRule>
    <cfRule type="containsText" dxfId="2267" priority="352" operator="containsText" text="MEDIA">
      <formula>NOT(ISERROR(SEARCH("MEDIA",AK8)))</formula>
    </cfRule>
    <cfRule type="containsText" dxfId="2266" priority="353" operator="containsText" text="ALTA">
      <formula>NOT(ISERROR(SEARCH("ALTA",AK8)))</formula>
    </cfRule>
  </conditionalFormatting>
  <conditionalFormatting sqref="W28 Z28 AB28:AC28 AH28:AI28 X28:X32 AE28:AF28">
    <cfRule type="containsText" dxfId="2265" priority="294" operator="containsText" text="BAJA">
      <formula>NOT(ISERROR(SEARCH("BAJA",W28)))</formula>
    </cfRule>
    <cfRule type="containsText" dxfId="2264" priority="295" operator="containsText" text="MEDIA">
      <formula>NOT(ISERROR(SEARCH("MEDIA",W28)))</formula>
    </cfRule>
    <cfRule type="containsText" dxfId="2263" priority="296" operator="containsText" text="ALTA">
      <formula>NOT(ISERROR(SEARCH("ALTA",W28)))</formula>
    </cfRule>
  </conditionalFormatting>
  <conditionalFormatting sqref="AB34:AC34">
    <cfRule type="containsText" dxfId="2262" priority="273" operator="containsText" text="BAJA">
      <formula>NOT(ISERROR(SEARCH("BAJA",AB34)))</formula>
    </cfRule>
    <cfRule type="containsText" dxfId="2261" priority="274" operator="containsText" text="MEDIA">
      <formula>NOT(ISERROR(SEARCH("MEDIA",AB34)))</formula>
    </cfRule>
    <cfRule type="containsText" dxfId="2260" priority="275" operator="containsText" text="ALTA">
      <formula>NOT(ISERROR(SEARCH("ALTA",AB34)))</formula>
    </cfRule>
  </conditionalFormatting>
  <conditionalFormatting sqref="AB29:AC29">
    <cfRule type="containsText" dxfId="2259" priority="291" operator="containsText" text="BAJA">
      <formula>NOT(ISERROR(SEARCH("BAJA",AB29)))</formula>
    </cfRule>
    <cfRule type="containsText" dxfId="2258" priority="292" operator="containsText" text="MEDIA">
      <formula>NOT(ISERROR(SEARCH("MEDIA",AB29)))</formula>
    </cfRule>
    <cfRule type="containsText" dxfId="2257" priority="293" operator="containsText" text="ALTA">
      <formula>NOT(ISERROR(SEARCH("ALTA",AB29)))</formula>
    </cfRule>
  </conditionalFormatting>
  <conditionalFormatting sqref="AB30:AC30">
    <cfRule type="containsText" dxfId="2256" priority="288" operator="containsText" text="BAJA">
      <formula>NOT(ISERROR(SEARCH("BAJA",AB30)))</formula>
    </cfRule>
    <cfRule type="containsText" dxfId="2255" priority="289" operator="containsText" text="MEDIA">
      <formula>NOT(ISERROR(SEARCH("MEDIA",AB30)))</formula>
    </cfRule>
    <cfRule type="containsText" dxfId="2254" priority="290" operator="containsText" text="ALTA">
      <formula>NOT(ISERROR(SEARCH("ALTA",AB30)))</formula>
    </cfRule>
  </conditionalFormatting>
  <conditionalFormatting sqref="N28:P28 V28">
    <cfRule type="containsText" dxfId="2253" priority="285" operator="containsText" text="BAJA">
      <formula>NOT(ISERROR(SEARCH("BAJA",N28)))</formula>
    </cfRule>
    <cfRule type="containsText" dxfId="2252" priority="286" operator="containsText" text="MEDIA">
      <formula>NOT(ISERROR(SEARCH("MEDIA",N28)))</formula>
    </cfRule>
    <cfRule type="containsText" dxfId="2251" priority="287" operator="containsText" text="ALTA">
      <formula>NOT(ISERROR(SEARCH("ALTA",N28)))</formula>
    </cfRule>
  </conditionalFormatting>
  <conditionalFormatting sqref="Y28">
    <cfRule type="containsText" dxfId="2250" priority="282" operator="containsText" text="BAJA">
      <formula>NOT(ISERROR(SEARCH("BAJA",Y28)))</formula>
    </cfRule>
    <cfRule type="containsText" dxfId="2249" priority="283" operator="containsText" text="MEDIA">
      <formula>NOT(ISERROR(SEARCH("MEDIA",Y28)))</formula>
    </cfRule>
    <cfRule type="containsText" dxfId="2248" priority="284" operator="containsText" text="ALTA">
      <formula>NOT(ISERROR(SEARCH("ALTA",Y28)))</formula>
    </cfRule>
  </conditionalFormatting>
  <conditionalFormatting sqref="AK28">
    <cfRule type="containsText" dxfId="2247" priority="279" operator="containsText" text="BAJA">
      <formula>NOT(ISERROR(SEARCH("BAJA",AK28)))</formula>
    </cfRule>
    <cfRule type="containsText" dxfId="2246" priority="280" operator="containsText" text="MEDIA">
      <formula>NOT(ISERROR(SEARCH("MEDIA",AK28)))</formula>
    </cfRule>
    <cfRule type="containsText" dxfId="2245" priority="281" operator="containsText" text="ALTA">
      <formula>NOT(ISERROR(SEARCH("ALTA",AK28)))</formula>
    </cfRule>
  </conditionalFormatting>
  <conditionalFormatting sqref="W33 Z33 AB33:AC33 AH33:AI33 X33:X37 AE33:AF33">
    <cfRule type="containsText" dxfId="2244" priority="276" operator="containsText" text="BAJA">
      <formula>NOT(ISERROR(SEARCH("BAJA",W33)))</formula>
    </cfRule>
    <cfRule type="containsText" dxfId="2243" priority="277" operator="containsText" text="MEDIA">
      <formula>NOT(ISERROR(SEARCH("MEDIA",W33)))</formula>
    </cfRule>
    <cfRule type="containsText" dxfId="2242" priority="278" operator="containsText" text="ALTA">
      <formula>NOT(ISERROR(SEARCH("ALTA",W33)))</formula>
    </cfRule>
  </conditionalFormatting>
  <conditionalFormatting sqref="W43 Z43 AB43:AC43 AH43:AI43 X43:X47 AE43:AF43">
    <cfRule type="containsText" dxfId="2241" priority="240" operator="containsText" text="BAJA">
      <formula>NOT(ISERROR(SEARCH("BAJA",W43)))</formula>
    </cfRule>
    <cfRule type="containsText" dxfId="2240" priority="241" operator="containsText" text="MEDIA">
      <formula>NOT(ISERROR(SEARCH("MEDIA",W43)))</formula>
    </cfRule>
    <cfRule type="containsText" dxfId="2239" priority="242" operator="containsText" text="ALTA">
      <formula>NOT(ISERROR(SEARCH("ALTA",W43)))</formula>
    </cfRule>
  </conditionalFormatting>
  <conditionalFormatting sqref="AB35:AC35">
    <cfRule type="containsText" dxfId="2238" priority="270" operator="containsText" text="BAJA">
      <formula>NOT(ISERROR(SEARCH("BAJA",AB35)))</formula>
    </cfRule>
    <cfRule type="containsText" dxfId="2237" priority="271" operator="containsText" text="MEDIA">
      <formula>NOT(ISERROR(SEARCH("MEDIA",AB35)))</formula>
    </cfRule>
    <cfRule type="containsText" dxfId="2236" priority="272" operator="containsText" text="ALTA">
      <formula>NOT(ISERROR(SEARCH("ALTA",AB35)))</formula>
    </cfRule>
  </conditionalFormatting>
  <conditionalFormatting sqref="N33:P33 V33">
    <cfRule type="containsText" dxfId="2235" priority="267" operator="containsText" text="BAJA">
      <formula>NOT(ISERROR(SEARCH("BAJA",N33)))</formula>
    </cfRule>
    <cfRule type="containsText" dxfId="2234" priority="268" operator="containsText" text="MEDIA">
      <formula>NOT(ISERROR(SEARCH("MEDIA",N33)))</formula>
    </cfRule>
    <cfRule type="containsText" dxfId="2233" priority="269" operator="containsText" text="ALTA">
      <formula>NOT(ISERROR(SEARCH("ALTA",N33)))</formula>
    </cfRule>
  </conditionalFormatting>
  <conditionalFormatting sqref="Y33">
    <cfRule type="containsText" dxfId="2232" priority="264" operator="containsText" text="BAJA">
      <formula>NOT(ISERROR(SEARCH("BAJA",Y33)))</formula>
    </cfRule>
    <cfRule type="containsText" dxfId="2231" priority="265" operator="containsText" text="MEDIA">
      <formula>NOT(ISERROR(SEARCH("MEDIA",Y33)))</formula>
    </cfRule>
    <cfRule type="containsText" dxfId="2230" priority="266" operator="containsText" text="ALTA">
      <formula>NOT(ISERROR(SEARCH("ALTA",Y33)))</formula>
    </cfRule>
  </conditionalFormatting>
  <conditionalFormatting sqref="AK33">
    <cfRule type="containsText" dxfId="2229" priority="261" operator="containsText" text="BAJA">
      <formula>NOT(ISERROR(SEARCH("BAJA",AK33)))</formula>
    </cfRule>
    <cfRule type="containsText" dxfId="2228" priority="262" operator="containsText" text="MEDIA">
      <formula>NOT(ISERROR(SEARCH("MEDIA",AK33)))</formula>
    </cfRule>
    <cfRule type="containsText" dxfId="2227" priority="263" operator="containsText" text="ALTA">
      <formula>NOT(ISERROR(SEARCH("ALTA",AK33)))</formula>
    </cfRule>
  </conditionalFormatting>
  <conditionalFormatting sqref="W38 Z38 AB38:AC38 AH38:AI38 X38:X42 AE38:AF38">
    <cfRule type="containsText" dxfId="2226" priority="258" operator="containsText" text="BAJA">
      <formula>NOT(ISERROR(SEARCH("BAJA",W38)))</formula>
    </cfRule>
    <cfRule type="containsText" dxfId="2225" priority="259" operator="containsText" text="MEDIA">
      <formula>NOT(ISERROR(SEARCH("MEDIA",W38)))</formula>
    </cfRule>
    <cfRule type="containsText" dxfId="2224" priority="260" operator="containsText" text="ALTA">
      <formula>NOT(ISERROR(SEARCH("ALTA",W38)))</formula>
    </cfRule>
  </conditionalFormatting>
  <conditionalFormatting sqref="AB39:AC39">
    <cfRule type="containsText" dxfId="2223" priority="255" operator="containsText" text="BAJA">
      <formula>NOT(ISERROR(SEARCH("BAJA",AB39)))</formula>
    </cfRule>
    <cfRule type="containsText" dxfId="2222" priority="256" operator="containsText" text="MEDIA">
      <formula>NOT(ISERROR(SEARCH("MEDIA",AB39)))</formula>
    </cfRule>
    <cfRule type="containsText" dxfId="2221" priority="257" operator="containsText" text="ALTA">
      <formula>NOT(ISERROR(SEARCH("ALTA",AB39)))</formula>
    </cfRule>
  </conditionalFormatting>
  <conditionalFormatting sqref="AB40:AC40">
    <cfRule type="containsText" dxfId="2220" priority="252" operator="containsText" text="BAJA">
      <formula>NOT(ISERROR(SEARCH("BAJA",AB40)))</formula>
    </cfRule>
    <cfRule type="containsText" dxfId="2219" priority="253" operator="containsText" text="MEDIA">
      <formula>NOT(ISERROR(SEARCH("MEDIA",AB40)))</formula>
    </cfRule>
    <cfRule type="containsText" dxfId="2218" priority="254" operator="containsText" text="ALTA">
      <formula>NOT(ISERROR(SEARCH("ALTA",AB40)))</formula>
    </cfRule>
  </conditionalFormatting>
  <conditionalFormatting sqref="N38:P38 V38">
    <cfRule type="containsText" dxfId="2217" priority="249" operator="containsText" text="BAJA">
      <formula>NOT(ISERROR(SEARCH("BAJA",N38)))</formula>
    </cfRule>
    <cfRule type="containsText" dxfId="2216" priority="250" operator="containsText" text="MEDIA">
      <formula>NOT(ISERROR(SEARCH("MEDIA",N38)))</formula>
    </cfRule>
    <cfRule type="containsText" dxfId="2215" priority="251" operator="containsText" text="ALTA">
      <formula>NOT(ISERROR(SEARCH("ALTA",N38)))</formula>
    </cfRule>
  </conditionalFormatting>
  <conditionalFormatting sqref="Y38">
    <cfRule type="containsText" dxfId="2214" priority="246" operator="containsText" text="BAJA">
      <formula>NOT(ISERROR(SEARCH("BAJA",Y38)))</formula>
    </cfRule>
    <cfRule type="containsText" dxfId="2213" priority="247" operator="containsText" text="MEDIA">
      <formula>NOT(ISERROR(SEARCH("MEDIA",Y38)))</formula>
    </cfRule>
    <cfRule type="containsText" dxfId="2212" priority="248" operator="containsText" text="ALTA">
      <formula>NOT(ISERROR(SEARCH("ALTA",Y38)))</formula>
    </cfRule>
  </conditionalFormatting>
  <conditionalFormatting sqref="AK38">
    <cfRule type="containsText" dxfId="2211" priority="243" operator="containsText" text="BAJA">
      <formula>NOT(ISERROR(SEARCH("BAJA",AK38)))</formula>
    </cfRule>
    <cfRule type="containsText" dxfId="2210" priority="244" operator="containsText" text="MEDIA">
      <formula>NOT(ISERROR(SEARCH("MEDIA",AK38)))</formula>
    </cfRule>
    <cfRule type="containsText" dxfId="2209" priority="245" operator="containsText" text="ALTA">
      <formula>NOT(ISERROR(SEARCH("ALTA",AK38)))</formula>
    </cfRule>
  </conditionalFormatting>
  <conditionalFormatting sqref="AF14">
    <cfRule type="containsText" dxfId="2208" priority="210" operator="containsText" text="BAJA">
      <formula>NOT(ISERROR(SEARCH("BAJA",AF14)))</formula>
    </cfRule>
    <cfRule type="containsText" dxfId="2207" priority="211" operator="containsText" text="MEDIA">
      <formula>NOT(ISERROR(SEARCH("MEDIA",AF14)))</formula>
    </cfRule>
    <cfRule type="containsText" dxfId="2206" priority="212" operator="containsText" text="ALTA">
      <formula>NOT(ISERROR(SEARCH("ALTA",AF14)))</formula>
    </cfRule>
  </conditionalFormatting>
  <conditionalFormatting sqref="AB44:AC44">
    <cfRule type="containsText" dxfId="2205" priority="237" operator="containsText" text="BAJA">
      <formula>NOT(ISERROR(SEARCH("BAJA",AB44)))</formula>
    </cfRule>
    <cfRule type="containsText" dxfId="2204" priority="238" operator="containsText" text="MEDIA">
      <formula>NOT(ISERROR(SEARCH("MEDIA",AB44)))</formula>
    </cfRule>
    <cfRule type="containsText" dxfId="2203" priority="239" operator="containsText" text="ALTA">
      <formula>NOT(ISERROR(SEARCH("ALTA",AB44)))</formula>
    </cfRule>
  </conditionalFormatting>
  <conditionalFormatting sqref="AB45:AC45">
    <cfRule type="containsText" dxfId="2202" priority="234" operator="containsText" text="BAJA">
      <formula>NOT(ISERROR(SEARCH("BAJA",AB45)))</formula>
    </cfRule>
    <cfRule type="containsText" dxfId="2201" priority="235" operator="containsText" text="MEDIA">
      <formula>NOT(ISERROR(SEARCH("MEDIA",AB45)))</formula>
    </cfRule>
    <cfRule type="containsText" dxfId="2200" priority="236" operator="containsText" text="ALTA">
      <formula>NOT(ISERROR(SEARCH("ALTA",AB45)))</formula>
    </cfRule>
  </conditionalFormatting>
  <conditionalFormatting sqref="N43:P43 V43">
    <cfRule type="containsText" dxfId="2199" priority="231" operator="containsText" text="BAJA">
      <formula>NOT(ISERROR(SEARCH("BAJA",N43)))</formula>
    </cfRule>
    <cfRule type="containsText" dxfId="2198" priority="232" operator="containsText" text="MEDIA">
      <formula>NOT(ISERROR(SEARCH("MEDIA",N43)))</formula>
    </cfRule>
    <cfRule type="containsText" dxfId="2197" priority="233" operator="containsText" text="ALTA">
      <formula>NOT(ISERROR(SEARCH("ALTA",N43)))</formula>
    </cfRule>
  </conditionalFormatting>
  <conditionalFormatting sqref="Y43">
    <cfRule type="containsText" dxfId="2196" priority="228" operator="containsText" text="BAJA">
      <formula>NOT(ISERROR(SEARCH("BAJA",Y43)))</formula>
    </cfRule>
    <cfRule type="containsText" dxfId="2195" priority="229" operator="containsText" text="MEDIA">
      <formula>NOT(ISERROR(SEARCH("MEDIA",Y43)))</formula>
    </cfRule>
    <cfRule type="containsText" dxfId="2194" priority="230" operator="containsText" text="ALTA">
      <formula>NOT(ISERROR(SEARCH("ALTA",Y43)))</formula>
    </cfRule>
  </conditionalFormatting>
  <conditionalFormatting sqref="AK43">
    <cfRule type="containsText" dxfId="2193" priority="225" operator="containsText" text="BAJA">
      <formula>NOT(ISERROR(SEARCH("BAJA",AK43)))</formula>
    </cfRule>
    <cfRule type="containsText" dxfId="2192" priority="226" operator="containsText" text="MEDIA">
      <formula>NOT(ISERROR(SEARCH("MEDIA",AK43)))</formula>
    </cfRule>
    <cfRule type="containsText" dxfId="2191" priority="227" operator="containsText" text="ALTA">
      <formula>NOT(ISERROR(SEARCH("ALTA",AK43)))</formula>
    </cfRule>
  </conditionalFormatting>
  <conditionalFormatting sqref="AB4:AC4">
    <cfRule type="containsText" dxfId="2190" priority="222" operator="containsText" text="BAJA">
      <formula>NOT(ISERROR(SEARCH("BAJA",AB4)))</formula>
    </cfRule>
    <cfRule type="containsText" dxfId="2189" priority="223" operator="containsText" text="MEDIA">
      <formula>NOT(ISERROR(SEARCH("MEDIA",AB4)))</formula>
    </cfRule>
    <cfRule type="containsText" dxfId="2188" priority="224" operator="containsText" text="ALTA">
      <formula>NOT(ISERROR(SEARCH("ALTA",AB4)))</formula>
    </cfRule>
  </conditionalFormatting>
  <conditionalFormatting sqref="N14:P14 V14">
    <cfRule type="containsText" dxfId="2187" priority="219" operator="containsText" text="BAJA">
      <formula>NOT(ISERROR(SEARCH("BAJA",N14)))</formula>
    </cfRule>
    <cfRule type="containsText" dxfId="2186" priority="220" operator="containsText" text="MEDIA">
      <formula>NOT(ISERROR(SEARCH("MEDIA",N14)))</formula>
    </cfRule>
    <cfRule type="containsText" dxfId="2185" priority="221" operator="containsText" text="ALTA">
      <formula>NOT(ISERROR(SEARCH("ALTA",N14)))</formula>
    </cfRule>
  </conditionalFormatting>
  <conditionalFormatting sqref="Y14">
    <cfRule type="containsText" dxfId="2184" priority="216" operator="containsText" text="BAJA">
      <formula>NOT(ISERROR(SEARCH("BAJA",Y14)))</formula>
    </cfRule>
    <cfRule type="containsText" dxfId="2183" priority="217" operator="containsText" text="MEDIA">
      <formula>NOT(ISERROR(SEARCH("MEDIA",Y14)))</formula>
    </cfRule>
    <cfRule type="containsText" dxfId="2182" priority="218" operator="containsText" text="ALTA">
      <formula>NOT(ISERROR(SEARCH("ALTA",Y14)))</formula>
    </cfRule>
  </conditionalFormatting>
  <conditionalFormatting sqref="AB13:AC14">
    <cfRule type="containsText" dxfId="2181" priority="213" operator="containsText" text="BAJA">
      <formula>NOT(ISERROR(SEARCH("BAJA",AB13)))</formula>
    </cfRule>
    <cfRule type="containsText" dxfId="2180" priority="214" operator="containsText" text="MEDIA">
      <formula>NOT(ISERROR(SEARCH("MEDIA",AB13)))</formula>
    </cfRule>
    <cfRule type="containsText" dxfId="2179" priority="215" operator="containsText" text="ALTA">
      <formula>NOT(ISERROR(SEARCH("ALTA",AB13)))</formula>
    </cfRule>
  </conditionalFormatting>
  <conditionalFormatting sqref="AH14">
    <cfRule type="containsText" dxfId="2178" priority="207" operator="containsText" text="BAJA">
      <formula>NOT(ISERROR(SEARCH("BAJA",AH14)))</formula>
    </cfRule>
    <cfRule type="containsText" dxfId="2177" priority="208" operator="containsText" text="MEDIA">
      <formula>NOT(ISERROR(SEARCH("MEDIA",AH14)))</formula>
    </cfRule>
    <cfRule type="containsText" dxfId="2176" priority="209" operator="containsText" text="ALTA">
      <formula>NOT(ISERROR(SEARCH("ALTA",AH14)))</formula>
    </cfRule>
  </conditionalFormatting>
  <conditionalFormatting sqref="AK14">
    <cfRule type="containsText" dxfId="2175" priority="204" operator="containsText" text="BAJA">
      <formula>NOT(ISERROR(SEARCH("BAJA",AK14)))</formula>
    </cfRule>
    <cfRule type="containsText" dxfId="2174" priority="205" operator="containsText" text="MEDIA">
      <formula>NOT(ISERROR(SEARCH("MEDIA",AK14)))</formula>
    </cfRule>
    <cfRule type="containsText" dxfId="2173" priority="206" operator="containsText" text="ALTA">
      <formula>NOT(ISERROR(SEARCH("ALTA",AK14)))</formula>
    </cfRule>
  </conditionalFormatting>
  <conditionalFormatting sqref="X8">
    <cfRule type="containsText" dxfId="2172" priority="201" operator="containsText" text="BAJA">
      <formula>NOT(ISERROR(SEARCH("BAJA",X8)))</formula>
    </cfRule>
    <cfRule type="containsText" dxfId="2171" priority="202" operator="containsText" text="MEDIA">
      <formula>NOT(ISERROR(SEARCH("MEDIA",X8)))</formula>
    </cfRule>
    <cfRule type="containsText" dxfId="2170" priority="203" operator="containsText" text="ALTA">
      <formula>NOT(ISERROR(SEARCH("ALTA",X8)))</formula>
    </cfRule>
  </conditionalFormatting>
  <conditionalFormatting sqref="AB8:AC8">
    <cfRule type="containsText" dxfId="2169" priority="198" operator="containsText" text="BAJA">
      <formula>NOT(ISERROR(SEARCH("BAJA",AB8)))</formula>
    </cfRule>
    <cfRule type="containsText" dxfId="2168" priority="199" operator="containsText" text="MEDIA">
      <formula>NOT(ISERROR(SEARCH("MEDIA",AB8)))</formula>
    </cfRule>
    <cfRule type="containsText" dxfId="2167" priority="200" operator="containsText" text="ALTA">
      <formula>NOT(ISERROR(SEARCH("ALTA",AB8)))</formula>
    </cfRule>
  </conditionalFormatting>
  <conditionalFormatting sqref="Y9">
    <cfRule type="containsText" dxfId="2166" priority="195" operator="containsText" text="BAJA">
      <formula>NOT(ISERROR(SEARCH("BAJA",Y9)))</formula>
    </cfRule>
    <cfRule type="containsText" dxfId="2165" priority="196" operator="containsText" text="MEDIA">
      <formula>NOT(ISERROR(SEARCH("MEDIA",Y9)))</formula>
    </cfRule>
    <cfRule type="containsText" dxfId="2164" priority="197" operator="containsText" text="ALTA">
      <formula>NOT(ISERROR(SEARCH("ALTA",Y9)))</formula>
    </cfRule>
  </conditionalFormatting>
  <conditionalFormatting sqref="AB9:AC9">
    <cfRule type="containsText" dxfId="2163" priority="192" operator="containsText" text="BAJA">
      <formula>NOT(ISERROR(SEARCH("BAJA",AB9)))</formula>
    </cfRule>
    <cfRule type="containsText" dxfId="2162" priority="193" operator="containsText" text="MEDIA">
      <formula>NOT(ISERROR(SEARCH("MEDIA",AB9)))</formula>
    </cfRule>
    <cfRule type="containsText" dxfId="2161" priority="194" operator="containsText" text="ALTA">
      <formula>NOT(ISERROR(SEARCH("ALTA",AB9)))</formula>
    </cfRule>
  </conditionalFormatting>
  <conditionalFormatting sqref="AH9">
    <cfRule type="containsText" dxfId="2160" priority="189" operator="containsText" text="BAJA">
      <formula>NOT(ISERROR(SEARCH("BAJA",AH9)))</formula>
    </cfRule>
    <cfRule type="containsText" dxfId="2159" priority="190" operator="containsText" text="MEDIA">
      <formula>NOT(ISERROR(SEARCH("MEDIA",AH9)))</formula>
    </cfRule>
    <cfRule type="containsText" dxfId="2158" priority="191" operator="containsText" text="ALTA">
      <formula>NOT(ISERROR(SEARCH("ALTA",AH9)))</formula>
    </cfRule>
  </conditionalFormatting>
  <conditionalFormatting sqref="AD3:AD47">
    <cfRule type="containsText" dxfId="2157" priority="186" operator="containsText" text="BAJA">
      <formula>NOT(ISERROR(SEARCH("BAJA",AD3)))</formula>
    </cfRule>
    <cfRule type="containsText" dxfId="2156" priority="187" operator="containsText" text="MEDIA">
      <formula>NOT(ISERROR(SEARCH("MEDIA",AD3)))</formula>
    </cfRule>
    <cfRule type="containsText" dxfId="2155" priority="188" operator="containsText" text="ALTA">
      <formula>NOT(ISERROR(SEARCH("ALTA",AD3)))</formula>
    </cfRule>
  </conditionalFormatting>
  <conditionalFormatting sqref="Q3:R47">
    <cfRule type="containsText" dxfId="2154" priority="183" operator="containsText" text="BAJA">
      <formula>NOT(ISERROR(SEARCH("BAJA",Q3)))</formula>
    </cfRule>
    <cfRule type="containsText" dxfId="2153" priority="184" operator="containsText" text="MEDIA">
      <formula>NOT(ISERROR(SEARCH("MEDIA",Q3)))</formula>
    </cfRule>
    <cfRule type="containsText" dxfId="2152" priority="185" operator="containsText" text="ALTA">
      <formula>NOT(ISERROR(SEARCH("ALTA",Q3)))</formula>
    </cfRule>
  </conditionalFormatting>
  <conditionalFormatting sqref="S3:T47">
    <cfRule type="containsText" dxfId="2151" priority="180" operator="containsText" text="BAJA">
      <formula>NOT(ISERROR(SEARCH("BAJA",S3)))</formula>
    </cfRule>
    <cfRule type="containsText" dxfId="2150" priority="181" operator="containsText" text="MEDIA">
      <formula>NOT(ISERROR(SEARCH("MEDIA",S3)))</formula>
    </cfRule>
    <cfRule type="containsText" dxfId="2149" priority="182" operator="containsText" text="ALTA">
      <formula>NOT(ISERROR(SEARCH("ALTA",S3)))</formula>
    </cfRule>
  </conditionalFormatting>
  <conditionalFormatting sqref="U3:U47">
    <cfRule type="containsText" dxfId="2148" priority="177" operator="containsText" text="BAJA">
      <formula>NOT(ISERROR(SEARCH("BAJA",U3)))</formula>
    </cfRule>
    <cfRule type="containsText" dxfId="2147" priority="178" operator="containsText" text="MEDIA">
      <formula>NOT(ISERROR(SEARCH("MEDIA",U3)))</formula>
    </cfRule>
    <cfRule type="containsText" dxfId="2146" priority="179" operator="containsText" text="ALTA">
      <formula>NOT(ISERROR(SEARCH("ALTA",U3)))</formula>
    </cfRule>
  </conditionalFormatting>
  <conditionalFormatting sqref="AJ3">
    <cfRule type="containsText" dxfId="2145" priority="174" operator="containsText" text="BAJA">
      <formula>NOT(ISERROR(SEARCH("BAJA",AJ3)))</formula>
    </cfRule>
    <cfRule type="containsText" dxfId="2144" priority="175" operator="containsText" text="MEDIA">
      <formula>NOT(ISERROR(SEARCH("MEDIA",AJ3)))</formula>
    </cfRule>
    <cfRule type="containsText" dxfId="2143" priority="176" operator="containsText" text="ALTA">
      <formula>NOT(ISERROR(SEARCH("ALTA",AJ3)))</formula>
    </cfRule>
  </conditionalFormatting>
  <conditionalFormatting sqref="AU38">
    <cfRule type="containsText" dxfId="2142" priority="147" operator="containsText" text="BAJA">
      <formula>NOT(ISERROR(SEARCH("BAJA",AU38)))</formula>
    </cfRule>
    <cfRule type="containsText" dxfId="2141" priority="148" operator="containsText" text="MEDIA">
      <formula>NOT(ISERROR(SEARCH("MEDIA",AU38)))</formula>
    </cfRule>
    <cfRule type="containsText" dxfId="2140" priority="149" operator="containsText" text="ALTA">
      <formula>NOT(ISERROR(SEARCH("ALTA",AU38)))</formula>
    </cfRule>
  </conditionalFormatting>
  <conditionalFormatting sqref="AU33">
    <cfRule type="containsText" dxfId="2139" priority="150" operator="containsText" text="BAJA">
      <formula>NOT(ISERROR(SEARCH("BAJA",AU33)))</formula>
    </cfRule>
    <cfRule type="containsText" dxfId="2138" priority="151" operator="containsText" text="MEDIA">
      <formula>NOT(ISERROR(SEARCH("MEDIA",AU33)))</formula>
    </cfRule>
    <cfRule type="containsText" dxfId="2137" priority="152" operator="containsText" text="ALTA">
      <formula>NOT(ISERROR(SEARCH("ALTA",AU33)))</formula>
    </cfRule>
  </conditionalFormatting>
  <conditionalFormatting sqref="AU28">
    <cfRule type="containsText" dxfId="2136" priority="153" operator="containsText" text="BAJA">
      <formula>NOT(ISERROR(SEARCH("BAJA",AU28)))</formula>
    </cfRule>
    <cfRule type="containsText" dxfId="2135" priority="154" operator="containsText" text="MEDIA">
      <formula>NOT(ISERROR(SEARCH("MEDIA",AU28)))</formula>
    </cfRule>
    <cfRule type="containsText" dxfId="2134" priority="155" operator="containsText" text="ALTA">
      <formula>NOT(ISERROR(SEARCH("ALTA",AU28)))</formula>
    </cfRule>
  </conditionalFormatting>
  <conditionalFormatting sqref="AU43">
    <cfRule type="containsText" dxfId="2133" priority="144" operator="containsText" text="BAJA">
      <formula>NOT(ISERROR(SEARCH("BAJA",AU43)))</formula>
    </cfRule>
    <cfRule type="containsText" dxfId="2132" priority="145" operator="containsText" text="MEDIA">
      <formula>NOT(ISERROR(SEARCH("MEDIA",AU43)))</formula>
    </cfRule>
    <cfRule type="containsText" dxfId="2131" priority="146" operator="containsText" text="ALTA">
      <formula>NOT(ISERROR(SEARCH("ALTA",AU43)))</formula>
    </cfRule>
  </conditionalFormatting>
  <conditionalFormatting sqref="AU23">
    <cfRule type="containsText" dxfId="2130" priority="156" operator="containsText" text="BAJA">
      <formula>NOT(ISERROR(SEARCH("BAJA",AU23)))</formula>
    </cfRule>
    <cfRule type="containsText" dxfId="2129" priority="157" operator="containsText" text="MEDIA">
      <formula>NOT(ISERROR(SEARCH("MEDIA",AU23)))</formula>
    </cfRule>
    <cfRule type="containsText" dxfId="2128" priority="158" operator="containsText" text="ALTA">
      <formula>NOT(ISERROR(SEARCH("ALTA",AU23)))</formula>
    </cfRule>
  </conditionalFormatting>
  <conditionalFormatting sqref="AU18">
    <cfRule type="containsText" dxfId="2127" priority="159" operator="containsText" text="BAJA">
      <formula>NOT(ISERROR(SEARCH("BAJA",AU18)))</formula>
    </cfRule>
    <cfRule type="containsText" dxfId="2126" priority="160" operator="containsText" text="MEDIA">
      <formula>NOT(ISERROR(SEARCH("MEDIA",AU18)))</formula>
    </cfRule>
    <cfRule type="containsText" dxfId="2125" priority="161" operator="containsText" text="ALTA">
      <formula>NOT(ISERROR(SEARCH("ALTA",AU18)))</formula>
    </cfRule>
  </conditionalFormatting>
  <conditionalFormatting sqref="AU13">
    <cfRule type="containsText" dxfId="2124" priority="162" operator="containsText" text="BAJA">
      <formula>NOT(ISERROR(SEARCH("BAJA",AU13)))</formula>
    </cfRule>
    <cfRule type="containsText" dxfId="2123" priority="163" operator="containsText" text="MEDIA">
      <formula>NOT(ISERROR(SEARCH("MEDIA",AU13)))</formula>
    </cfRule>
    <cfRule type="containsText" dxfId="2122" priority="164" operator="containsText" text="ALTA">
      <formula>NOT(ISERROR(SEARCH("ALTA",AU13)))</formula>
    </cfRule>
  </conditionalFormatting>
  <conditionalFormatting sqref="AU8">
    <cfRule type="containsText" dxfId="2121" priority="165" operator="containsText" text="BAJA">
      <formula>NOT(ISERROR(SEARCH("BAJA",AU8)))</formula>
    </cfRule>
    <cfRule type="containsText" dxfId="2120" priority="166" operator="containsText" text="MEDIA">
      <formula>NOT(ISERROR(SEARCH("MEDIA",AU8)))</formula>
    </cfRule>
    <cfRule type="containsText" dxfId="2119" priority="167" operator="containsText" text="ALTA">
      <formula>NOT(ISERROR(SEARCH("ALTA",AU8)))</formula>
    </cfRule>
  </conditionalFormatting>
  <conditionalFormatting sqref="AO3:AP3">
    <cfRule type="containsText" dxfId="2118" priority="171" operator="containsText" text="BAJA">
      <formula>NOT(ISERROR(SEARCH("BAJA",AO3)))</formula>
    </cfRule>
    <cfRule type="containsText" dxfId="2117" priority="172" operator="containsText" text="MEDIA">
      <formula>NOT(ISERROR(SEARCH("MEDIA",AO3)))</formula>
    </cfRule>
    <cfRule type="containsText" dxfId="2116" priority="173" operator="containsText" text="ALTA">
      <formula>NOT(ISERROR(SEARCH("ALTA",AO3)))</formula>
    </cfRule>
  </conditionalFormatting>
  <conditionalFormatting sqref="AU3">
    <cfRule type="containsText" dxfId="2115" priority="168" operator="containsText" text="BAJA">
      <formula>NOT(ISERROR(SEARCH("BAJA",AU3)))</formula>
    </cfRule>
    <cfRule type="containsText" dxfId="2114" priority="169" operator="containsText" text="MEDIA">
      <formula>NOT(ISERROR(SEARCH("MEDIA",AU3)))</formula>
    </cfRule>
    <cfRule type="containsText" dxfId="2113" priority="170" operator="containsText" text="ALTA">
      <formula>NOT(ISERROR(SEARCH("ALTA",AU3)))</formula>
    </cfRule>
  </conditionalFormatting>
  <conditionalFormatting sqref="AT8">
    <cfRule type="containsText" dxfId="2112" priority="141" operator="containsText" text="BAJA">
      <formula>NOT(ISERROR(SEARCH("BAJA",AT8)))</formula>
    </cfRule>
    <cfRule type="containsText" dxfId="2111" priority="142" operator="containsText" text="MEDIA">
      <formula>NOT(ISERROR(SEARCH("MEDIA",AT8)))</formula>
    </cfRule>
    <cfRule type="containsText" dxfId="2110" priority="143" operator="containsText" text="ALTA">
      <formula>NOT(ISERROR(SEARCH("ALTA",AT8)))</formula>
    </cfRule>
  </conditionalFormatting>
  <conditionalFormatting sqref="AT13">
    <cfRule type="containsText" dxfId="2109" priority="138" operator="containsText" text="BAJA">
      <formula>NOT(ISERROR(SEARCH("BAJA",AT13)))</formula>
    </cfRule>
    <cfRule type="containsText" dxfId="2108" priority="139" operator="containsText" text="MEDIA">
      <formula>NOT(ISERROR(SEARCH("MEDIA",AT13)))</formula>
    </cfRule>
    <cfRule type="containsText" dxfId="2107" priority="140" operator="containsText" text="ALTA">
      <formula>NOT(ISERROR(SEARCH("ALTA",AT13)))</formula>
    </cfRule>
  </conditionalFormatting>
  <conditionalFormatting sqref="AT18">
    <cfRule type="containsText" dxfId="2106" priority="135" operator="containsText" text="BAJA">
      <formula>NOT(ISERROR(SEARCH("BAJA",AT18)))</formula>
    </cfRule>
    <cfRule type="containsText" dxfId="2105" priority="136" operator="containsText" text="MEDIA">
      <formula>NOT(ISERROR(SEARCH("MEDIA",AT18)))</formula>
    </cfRule>
    <cfRule type="containsText" dxfId="2104" priority="137" operator="containsText" text="ALTA">
      <formula>NOT(ISERROR(SEARCH("ALTA",AT18)))</formula>
    </cfRule>
  </conditionalFormatting>
  <conditionalFormatting sqref="AT23">
    <cfRule type="containsText" dxfId="2103" priority="132" operator="containsText" text="BAJA">
      <formula>NOT(ISERROR(SEARCH("BAJA",AT23)))</formula>
    </cfRule>
    <cfRule type="containsText" dxfId="2102" priority="133" operator="containsText" text="MEDIA">
      <formula>NOT(ISERROR(SEARCH("MEDIA",AT23)))</formula>
    </cfRule>
    <cfRule type="containsText" dxfId="2101" priority="134" operator="containsText" text="ALTA">
      <formula>NOT(ISERROR(SEARCH("ALTA",AT23)))</formula>
    </cfRule>
  </conditionalFormatting>
  <conditionalFormatting sqref="AT28">
    <cfRule type="containsText" dxfId="2100" priority="129" operator="containsText" text="BAJA">
      <formula>NOT(ISERROR(SEARCH("BAJA",AT28)))</formula>
    </cfRule>
    <cfRule type="containsText" dxfId="2099" priority="130" operator="containsText" text="MEDIA">
      <formula>NOT(ISERROR(SEARCH("MEDIA",AT28)))</formula>
    </cfRule>
    <cfRule type="containsText" dxfId="2098" priority="131" operator="containsText" text="ALTA">
      <formula>NOT(ISERROR(SEARCH("ALTA",AT28)))</formula>
    </cfRule>
  </conditionalFormatting>
  <conditionalFormatting sqref="AT33">
    <cfRule type="containsText" dxfId="2097" priority="126" operator="containsText" text="BAJA">
      <formula>NOT(ISERROR(SEARCH("BAJA",AT33)))</formula>
    </cfRule>
    <cfRule type="containsText" dxfId="2096" priority="127" operator="containsText" text="MEDIA">
      <formula>NOT(ISERROR(SEARCH("MEDIA",AT33)))</formula>
    </cfRule>
    <cfRule type="containsText" dxfId="2095" priority="128" operator="containsText" text="ALTA">
      <formula>NOT(ISERROR(SEARCH("ALTA",AT33)))</formula>
    </cfRule>
  </conditionalFormatting>
  <conditionalFormatting sqref="AT38">
    <cfRule type="containsText" dxfId="2094" priority="123" operator="containsText" text="BAJA">
      <formula>NOT(ISERROR(SEARCH("BAJA",AT38)))</formula>
    </cfRule>
    <cfRule type="containsText" dxfId="2093" priority="124" operator="containsText" text="MEDIA">
      <formula>NOT(ISERROR(SEARCH("MEDIA",AT38)))</formula>
    </cfRule>
    <cfRule type="containsText" dxfId="2092" priority="125" operator="containsText" text="ALTA">
      <formula>NOT(ISERROR(SEARCH("ALTA",AT38)))</formula>
    </cfRule>
  </conditionalFormatting>
  <conditionalFormatting sqref="AT43">
    <cfRule type="containsText" dxfId="2091" priority="120" operator="containsText" text="BAJA">
      <formula>NOT(ISERROR(SEARCH("BAJA",AT43)))</formula>
    </cfRule>
    <cfRule type="containsText" dxfId="2090" priority="121" operator="containsText" text="MEDIA">
      <formula>NOT(ISERROR(SEARCH("MEDIA",AT43)))</formula>
    </cfRule>
    <cfRule type="containsText" dxfId="2089" priority="122" operator="containsText" text="ALTA">
      <formula>NOT(ISERROR(SEARCH("ALTA",AT43)))</formula>
    </cfRule>
  </conditionalFormatting>
  <conditionalFormatting sqref="AN8">
    <cfRule type="containsText" dxfId="2088" priority="117" operator="containsText" text="BAJA">
      <formula>NOT(ISERROR(SEARCH("BAJA",AN8)))</formula>
    </cfRule>
    <cfRule type="containsText" dxfId="2087" priority="118" operator="containsText" text="MEDIA">
      <formula>NOT(ISERROR(SEARCH("MEDIA",AN8)))</formula>
    </cfRule>
    <cfRule type="containsText" dxfId="2086" priority="119" operator="containsText" text="ALTA">
      <formula>NOT(ISERROR(SEARCH("ALTA",AN8)))</formula>
    </cfRule>
  </conditionalFormatting>
  <conditionalFormatting sqref="AO8">
    <cfRule type="containsText" dxfId="2085" priority="114" operator="containsText" text="BAJA">
      <formula>NOT(ISERROR(SEARCH("BAJA",AO8)))</formula>
    </cfRule>
    <cfRule type="containsText" dxfId="2084" priority="115" operator="containsText" text="MEDIA">
      <formula>NOT(ISERROR(SEARCH("MEDIA",AO8)))</formula>
    </cfRule>
    <cfRule type="containsText" dxfId="2083" priority="116" operator="containsText" text="ALTA">
      <formula>NOT(ISERROR(SEARCH("ALTA",AO8)))</formula>
    </cfRule>
  </conditionalFormatting>
  <conditionalFormatting sqref="AN13">
    <cfRule type="containsText" dxfId="2082" priority="111" operator="containsText" text="BAJA">
      <formula>NOT(ISERROR(SEARCH("BAJA",AN13)))</formula>
    </cfRule>
    <cfRule type="containsText" dxfId="2081" priority="112" operator="containsText" text="MEDIA">
      <formula>NOT(ISERROR(SEARCH("MEDIA",AN13)))</formula>
    </cfRule>
    <cfRule type="containsText" dxfId="2080" priority="113" operator="containsText" text="ALTA">
      <formula>NOT(ISERROR(SEARCH("ALTA",AN13)))</formula>
    </cfRule>
  </conditionalFormatting>
  <conditionalFormatting sqref="AO13">
    <cfRule type="containsText" dxfId="2079" priority="108" operator="containsText" text="BAJA">
      <formula>NOT(ISERROR(SEARCH("BAJA",AO13)))</formula>
    </cfRule>
    <cfRule type="containsText" dxfId="2078" priority="109" operator="containsText" text="MEDIA">
      <formula>NOT(ISERROR(SEARCH("MEDIA",AO13)))</formula>
    </cfRule>
    <cfRule type="containsText" dxfId="2077" priority="110" operator="containsText" text="ALTA">
      <formula>NOT(ISERROR(SEARCH("ALTA",AO13)))</formula>
    </cfRule>
  </conditionalFormatting>
  <conditionalFormatting sqref="AN18">
    <cfRule type="containsText" dxfId="2076" priority="105" operator="containsText" text="BAJA">
      <formula>NOT(ISERROR(SEARCH("BAJA",AN18)))</formula>
    </cfRule>
    <cfRule type="containsText" dxfId="2075" priority="106" operator="containsText" text="MEDIA">
      <formula>NOT(ISERROR(SEARCH("MEDIA",AN18)))</formula>
    </cfRule>
    <cfRule type="containsText" dxfId="2074" priority="107" operator="containsText" text="ALTA">
      <formula>NOT(ISERROR(SEARCH("ALTA",AN18)))</formula>
    </cfRule>
  </conditionalFormatting>
  <conditionalFormatting sqref="AO18">
    <cfRule type="containsText" dxfId="2073" priority="102" operator="containsText" text="BAJA">
      <formula>NOT(ISERROR(SEARCH("BAJA",AO18)))</formula>
    </cfRule>
    <cfRule type="containsText" dxfId="2072" priority="103" operator="containsText" text="MEDIA">
      <formula>NOT(ISERROR(SEARCH("MEDIA",AO18)))</formula>
    </cfRule>
    <cfRule type="containsText" dxfId="2071" priority="104" operator="containsText" text="ALTA">
      <formula>NOT(ISERROR(SEARCH("ALTA",AO18)))</formula>
    </cfRule>
  </conditionalFormatting>
  <conditionalFormatting sqref="AN23">
    <cfRule type="containsText" dxfId="2070" priority="99" operator="containsText" text="BAJA">
      <formula>NOT(ISERROR(SEARCH("BAJA",AN23)))</formula>
    </cfRule>
    <cfRule type="containsText" dxfId="2069" priority="100" operator="containsText" text="MEDIA">
      <formula>NOT(ISERROR(SEARCH("MEDIA",AN23)))</formula>
    </cfRule>
    <cfRule type="containsText" dxfId="2068" priority="101" operator="containsText" text="ALTA">
      <formula>NOT(ISERROR(SEARCH("ALTA",AN23)))</formula>
    </cfRule>
  </conditionalFormatting>
  <conditionalFormatting sqref="AO23">
    <cfRule type="containsText" dxfId="2067" priority="96" operator="containsText" text="BAJA">
      <formula>NOT(ISERROR(SEARCH("BAJA",AO23)))</formula>
    </cfRule>
    <cfRule type="containsText" dxfId="2066" priority="97" operator="containsText" text="MEDIA">
      <formula>NOT(ISERROR(SEARCH("MEDIA",AO23)))</formula>
    </cfRule>
    <cfRule type="containsText" dxfId="2065" priority="98" operator="containsText" text="ALTA">
      <formula>NOT(ISERROR(SEARCH("ALTA",AO23)))</formula>
    </cfRule>
  </conditionalFormatting>
  <conditionalFormatting sqref="AN28">
    <cfRule type="containsText" dxfId="2064" priority="93" operator="containsText" text="BAJA">
      <formula>NOT(ISERROR(SEARCH("BAJA",AN28)))</formula>
    </cfRule>
    <cfRule type="containsText" dxfId="2063" priority="94" operator="containsText" text="MEDIA">
      <formula>NOT(ISERROR(SEARCH("MEDIA",AN28)))</formula>
    </cfRule>
    <cfRule type="containsText" dxfId="2062" priority="95" operator="containsText" text="ALTA">
      <formula>NOT(ISERROR(SEARCH("ALTA",AN28)))</formula>
    </cfRule>
  </conditionalFormatting>
  <conditionalFormatting sqref="AO28">
    <cfRule type="containsText" dxfId="2061" priority="90" operator="containsText" text="BAJA">
      <formula>NOT(ISERROR(SEARCH("BAJA",AO28)))</formula>
    </cfRule>
    <cfRule type="containsText" dxfId="2060" priority="91" operator="containsText" text="MEDIA">
      <formula>NOT(ISERROR(SEARCH("MEDIA",AO28)))</formula>
    </cfRule>
    <cfRule type="containsText" dxfId="2059" priority="92" operator="containsText" text="ALTA">
      <formula>NOT(ISERROR(SEARCH("ALTA",AO28)))</formula>
    </cfRule>
  </conditionalFormatting>
  <conditionalFormatting sqref="AN33">
    <cfRule type="containsText" dxfId="2058" priority="87" operator="containsText" text="BAJA">
      <formula>NOT(ISERROR(SEARCH("BAJA",AN33)))</formula>
    </cfRule>
    <cfRule type="containsText" dxfId="2057" priority="88" operator="containsText" text="MEDIA">
      <formula>NOT(ISERROR(SEARCH("MEDIA",AN33)))</formula>
    </cfRule>
    <cfRule type="containsText" dxfId="2056" priority="89" operator="containsText" text="ALTA">
      <formula>NOT(ISERROR(SEARCH("ALTA",AN33)))</formula>
    </cfRule>
  </conditionalFormatting>
  <conditionalFormatting sqref="AO33">
    <cfRule type="containsText" dxfId="2055" priority="84" operator="containsText" text="BAJA">
      <formula>NOT(ISERROR(SEARCH("BAJA",AO33)))</formula>
    </cfRule>
    <cfRule type="containsText" dxfId="2054" priority="85" operator="containsText" text="MEDIA">
      <formula>NOT(ISERROR(SEARCH("MEDIA",AO33)))</formula>
    </cfRule>
    <cfRule type="containsText" dxfId="2053" priority="86" operator="containsText" text="ALTA">
      <formula>NOT(ISERROR(SEARCH("ALTA",AO33)))</formula>
    </cfRule>
  </conditionalFormatting>
  <conditionalFormatting sqref="AN38">
    <cfRule type="containsText" dxfId="2052" priority="81" operator="containsText" text="BAJA">
      <formula>NOT(ISERROR(SEARCH("BAJA",AN38)))</formula>
    </cfRule>
    <cfRule type="containsText" dxfId="2051" priority="82" operator="containsText" text="MEDIA">
      <formula>NOT(ISERROR(SEARCH("MEDIA",AN38)))</formula>
    </cfRule>
    <cfRule type="containsText" dxfId="2050" priority="83" operator="containsText" text="ALTA">
      <formula>NOT(ISERROR(SEARCH("ALTA",AN38)))</formula>
    </cfRule>
  </conditionalFormatting>
  <conditionalFormatting sqref="AO38">
    <cfRule type="containsText" dxfId="2049" priority="78" operator="containsText" text="BAJA">
      <formula>NOT(ISERROR(SEARCH("BAJA",AO38)))</formula>
    </cfRule>
    <cfRule type="containsText" dxfId="2048" priority="79" operator="containsText" text="MEDIA">
      <formula>NOT(ISERROR(SEARCH("MEDIA",AO38)))</formula>
    </cfRule>
    <cfRule type="containsText" dxfId="2047" priority="80" operator="containsText" text="ALTA">
      <formula>NOT(ISERROR(SEARCH("ALTA",AO38)))</formula>
    </cfRule>
  </conditionalFormatting>
  <conditionalFormatting sqref="AN43">
    <cfRule type="containsText" dxfId="2046" priority="75" operator="containsText" text="BAJA">
      <formula>NOT(ISERROR(SEARCH("BAJA",AN43)))</formula>
    </cfRule>
    <cfRule type="containsText" dxfId="2045" priority="76" operator="containsText" text="MEDIA">
      <formula>NOT(ISERROR(SEARCH("MEDIA",AN43)))</formula>
    </cfRule>
    <cfRule type="containsText" dxfId="2044" priority="77" operator="containsText" text="ALTA">
      <formula>NOT(ISERROR(SEARCH("ALTA",AN43)))</formula>
    </cfRule>
  </conditionalFormatting>
  <conditionalFormatting sqref="AO43">
    <cfRule type="containsText" dxfId="2043" priority="72" operator="containsText" text="BAJA">
      <formula>NOT(ISERROR(SEARCH("BAJA",AO43)))</formula>
    </cfRule>
    <cfRule type="containsText" dxfId="2042" priority="73" operator="containsText" text="MEDIA">
      <formula>NOT(ISERROR(SEARCH("MEDIA",AO43)))</formula>
    </cfRule>
    <cfRule type="containsText" dxfId="2041" priority="74" operator="containsText" text="ALTA">
      <formula>NOT(ISERROR(SEARCH("ALTA",AO43)))</formula>
    </cfRule>
  </conditionalFormatting>
  <conditionalFormatting sqref="X3">
    <cfRule type="containsText" dxfId="2040" priority="69" operator="containsText" text="BAJA">
      <formula>NOT(ISERROR(SEARCH("BAJA",X3)))</formula>
    </cfRule>
    <cfRule type="containsText" dxfId="2039" priority="70" operator="containsText" text="MEDIA">
      <formula>NOT(ISERROR(SEARCH("MEDIA",X3)))</formula>
    </cfRule>
    <cfRule type="containsText" dxfId="2038" priority="71" operator="containsText" text="ALTA">
      <formula>NOT(ISERROR(SEARCH("ALTA",X3)))</formula>
    </cfRule>
  </conditionalFormatting>
  <conditionalFormatting sqref="AP8 AP13 AP18 AP23 AP28 AP33 AP38 AP43">
    <cfRule type="containsText" dxfId="2037" priority="66" operator="containsText" text="BAJA">
      <formula>NOT(ISERROR(SEARCH("BAJA",AP8)))</formula>
    </cfRule>
    <cfRule type="containsText" dxfId="2036" priority="67" operator="containsText" text="MEDIA">
      <formula>NOT(ISERROR(SEARCH("MEDIA",AP8)))</formula>
    </cfRule>
    <cfRule type="containsText" dxfId="2035" priority="68" operator="containsText" text="ALTA">
      <formula>NOT(ISERROR(SEARCH("ALTA",AP8)))</formula>
    </cfRule>
  </conditionalFormatting>
  <conditionalFormatting sqref="AR3">
    <cfRule type="containsText" dxfId="2034" priority="63" operator="containsText" text="BAJA">
      <formula>NOT(ISERROR(SEARCH("BAJA",AR3)))</formula>
    </cfRule>
    <cfRule type="containsText" dxfId="2033" priority="64" operator="containsText" text="MEDIA">
      <formula>NOT(ISERROR(SEARCH("MEDIA",AR3)))</formula>
    </cfRule>
    <cfRule type="containsText" dxfId="2032" priority="65" operator="containsText" text="ALTA">
      <formula>NOT(ISERROR(SEARCH("ALTA",AR3)))</formula>
    </cfRule>
  </conditionalFormatting>
  <conditionalFormatting sqref="AS3">
    <cfRule type="containsText" dxfId="2031" priority="60" operator="containsText" text="BAJA">
      <formula>NOT(ISERROR(SEARCH("BAJA",AS3)))</formula>
    </cfRule>
    <cfRule type="containsText" dxfId="2030" priority="61" operator="containsText" text="MEDIA">
      <formula>NOT(ISERROR(SEARCH("MEDIA",AS3)))</formula>
    </cfRule>
    <cfRule type="containsText" dxfId="2029" priority="62" operator="containsText" text="ALTA">
      <formula>NOT(ISERROR(SEARCH("ALTA",AS3)))</formula>
    </cfRule>
  </conditionalFormatting>
  <conditionalFormatting sqref="AR8">
    <cfRule type="containsText" dxfId="2028" priority="57" operator="containsText" text="BAJA">
      <formula>NOT(ISERROR(SEARCH("BAJA",AR8)))</formula>
    </cfRule>
    <cfRule type="containsText" dxfId="2027" priority="58" operator="containsText" text="MEDIA">
      <formula>NOT(ISERROR(SEARCH("MEDIA",AR8)))</formula>
    </cfRule>
    <cfRule type="containsText" dxfId="2026" priority="59" operator="containsText" text="ALTA">
      <formula>NOT(ISERROR(SEARCH("ALTA",AR8)))</formula>
    </cfRule>
  </conditionalFormatting>
  <conditionalFormatting sqref="AS8">
    <cfRule type="containsText" dxfId="2025" priority="54" operator="containsText" text="BAJA">
      <formula>NOT(ISERROR(SEARCH("BAJA",AS8)))</formula>
    </cfRule>
    <cfRule type="containsText" dxfId="2024" priority="55" operator="containsText" text="MEDIA">
      <formula>NOT(ISERROR(SEARCH("MEDIA",AS8)))</formula>
    </cfRule>
    <cfRule type="containsText" dxfId="2023" priority="56" operator="containsText" text="ALTA">
      <formula>NOT(ISERROR(SEARCH("ALTA",AS8)))</formula>
    </cfRule>
  </conditionalFormatting>
  <conditionalFormatting sqref="AR13">
    <cfRule type="containsText" dxfId="2022" priority="51" operator="containsText" text="BAJA">
      <formula>NOT(ISERROR(SEARCH("BAJA",AR13)))</formula>
    </cfRule>
    <cfRule type="containsText" dxfId="2021" priority="52" operator="containsText" text="MEDIA">
      <formula>NOT(ISERROR(SEARCH("MEDIA",AR13)))</formula>
    </cfRule>
    <cfRule type="containsText" dxfId="2020" priority="53" operator="containsText" text="ALTA">
      <formula>NOT(ISERROR(SEARCH("ALTA",AR13)))</formula>
    </cfRule>
  </conditionalFormatting>
  <conditionalFormatting sqref="AS13">
    <cfRule type="containsText" dxfId="2019" priority="48" operator="containsText" text="BAJA">
      <formula>NOT(ISERROR(SEARCH("BAJA",AS13)))</formula>
    </cfRule>
    <cfRule type="containsText" dxfId="2018" priority="49" operator="containsText" text="MEDIA">
      <formula>NOT(ISERROR(SEARCH("MEDIA",AS13)))</formula>
    </cfRule>
    <cfRule type="containsText" dxfId="2017" priority="50" operator="containsText" text="ALTA">
      <formula>NOT(ISERROR(SEARCH("ALTA",AS13)))</formula>
    </cfRule>
  </conditionalFormatting>
  <conditionalFormatting sqref="AR18">
    <cfRule type="containsText" dxfId="2016" priority="45" operator="containsText" text="BAJA">
      <formula>NOT(ISERROR(SEARCH("BAJA",AR18)))</formula>
    </cfRule>
    <cfRule type="containsText" dxfId="2015" priority="46" operator="containsText" text="MEDIA">
      <formula>NOT(ISERROR(SEARCH("MEDIA",AR18)))</formula>
    </cfRule>
    <cfRule type="containsText" dxfId="2014" priority="47" operator="containsText" text="ALTA">
      <formula>NOT(ISERROR(SEARCH("ALTA",AR18)))</formula>
    </cfRule>
  </conditionalFormatting>
  <conditionalFormatting sqref="AS18">
    <cfRule type="containsText" dxfId="2013" priority="42" operator="containsText" text="BAJA">
      <formula>NOT(ISERROR(SEARCH("BAJA",AS18)))</formula>
    </cfRule>
    <cfRule type="containsText" dxfId="2012" priority="43" operator="containsText" text="MEDIA">
      <formula>NOT(ISERROR(SEARCH("MEDIA",AS18)))</formula>
    </cfRule>
    <cfRule type="containsText" dxfId="2011" priority="44" operator="containsText" text="ALTA">
      <formula>NOT(ISERROR(SEARCH("ALTA",AS18)))</formula>
    </cfRule>
  </conditionalFormatting>
  <conditionalFormatting sqref="AR23">
    <cfRule type="containsText" dxfId="2010" priority="39" operator="containsText" text="BAJA">
      <formula>NOT(ISERROR(SEARCH("BAJA",AR23)))</formula>
    </cfRule>
    <cfRule type="containsText" dxfId="2009" priority="40" operator="containsText" text="MEDIA">
      <formula>NOT(ISERROR(SEARCH("MEDIA",AR23)))</formula>
    </cfRule>
    <cfRule type="containsText" dxfId="2008" priority="41" operator="containsText" text="ALTA">
      <formula>NOT(ISERROR(SEARCH("ALTA",AR23)))</formula>
    </cfRule>
  </conditionalFormatting>
  <conditionalFormatting sqref="AS23">
    <cfRule type="containsText" dxfId="2007" priority="36" operator="containsText" text="BAJA">
      <formula>NOT(ISERROR(SEARCH("BAJA",AS23)))</formula>
    </cfRule>
    <cfRule type="containsText" dxfId="2006" priority="37" operator="containsText" text="MEDIA">
      <formula>NOT(ISERROR(SEARCH("MEDIA",AS23)))</formula>
    </cfRule>
    <cfRule type="containsText" dxfId="2005" priority="38" operator="containsText" text="ALTA">
      <formula>NOT(ISERROR(SEARCH("ALTA",AS23)))</formula>
    </cfRule>
  </conditionalFormatting>
  <conditionalFormatting sqref="AR28">
    <cfRule type="containsText" dxfId="2004" priority="33" operator="containsText" text="BAJA">
      <formula>NOT(ISERROR(SEARCH("BAJA",AR28)))</formula>
    </cfRule>
    <cfRule type="containsText" dxfId="2003" priority="34" operator="containsText" text="MEDIA">
      <formula>NOT(ISERROR(SEARCH("MEDIA",AR28)))</formula>
    </cfRule>
    <cfRule type="containsText" dxfId="2002" priority="35" operator="containsText" text="ALTA">
      <formula>NOT(ISERROR(SEARCH("ALTA",AR28)))</formula>
    </cfRule>
  </conditionalFormatting>
  <conditionalFormatting sqref="AS28">
    <cfRule type="containsText" dxfId="2001" priority="30" operator="containsText" text="BAJA">
      <formula>NOT(ISERROR(SEARCH("BAJA",AS28)))</formula>
    </cfRule>
    <cfRule type="containsText" dxfId="2000" priority="31" operator="containsText" text="MEDIA">
      <formula>NOT(ISERROR(SEARCH("MEDIA",AS28)))</formula>
    </cfRule>
    <cfRule type="containsText" dxfId="1999" priority="32" operator="containsText" text="ALTA">
      <formula>NOT(ISERROR(SEARCH("ALTA",AS28)))</formula>
    </cfRule>
  </conditionalFormatting>
  <conditionalFormatting sqref="AR33">
    <cfRule type="containsText" dxfId="1998" priority="27" operator="containsText" text="BAJA">
      <formula>NOT(ISERROR(SEARCH("BAJA",AR33)))</formula>
    </cfRule>
    <cfRule type="containsText" dxfId="1997" priority="28" operator="containsText" text="MEDIA">
      <formula>NOT(ISERROR(SEARCH("MEDIA",AR33)))</formula>
    </cfRule>
    <cfRule type="containsText" dxfId="1996" priority="29" operator="containsText" text="ALTA">
      <formula>NOT(ISERROR(SEARCH("ALTA",AR33)))</formula>
    </cfRule>
  </conditionalFormatting>
  <conditionalFormatting sqref="AS33">
    <cfRule type="containsText" dxfId="1995" priority="24" operator="containsText" text="BAJA">
      <formula>NOT(ISERROR(SEARCH("BAJA",AS33)))</formula>
    </cfRule>
    <cfRule type="containsText" dxfId="1994" priority="25" operator="containsText" text="MEDIA">
      <formula>NOT(ISERROR(SEARCH("MEDIA",AS33)))</formula>
    </cfRule>
    <cfRule type="containsText" dxfId="1993" priority="26" operator="containsText" text="ALTA">
      <formula>NOT(ISERROR(SEARCH("ALTA",AS33)))</formula>
    </cfRule>
  </conditionalFormatting>
  <conditionalFormatting sqref="AR38">
    <cfRule type="containsText" dxfId="1992" priority="21" operator="containsText" text="BAJA">
      <formula>NOT(ISERROR(SEARCH("BAJA",AR38)))</formula>
    </cfRule>
    <cfRule type="containsText" dxfId="1991" priority="22" operator="containsText" text="MEDIA">
      <formula>NOT(ISERROR(SEARCH("MEDIA",AR38)))</formula>
    </cfRule>
    <cfRule type="containsText" dxfId="1990" priority="23" operator="containsText" text="ALTA">
      <formula>NOT(ISERROR(SEARCH("ALTA",AR38)))</formula>
    </cfRule>
  </conditionalFormatting>
  <conditionalFormatting sqref="AS38">
    <cfRule type="containsText" dxfId="1989" priority="18" operator="containsText" text="BAJA">
      <formula>NOT(ISERROR(SEARCH("BAJA",AS38)))</formula>
    </cfRule>
    <cfRule type="containsText" dxfId="1988" priority="19" operator="containsText" text="MEDIA">
      <formula>NOT(ISERROR(SEARCH("MEDIA",AS38)))</formula>
    </cfRule>
    <cfRule type="containsText" dxfId="1987" priority="20" operator="containsText" text="ALTA">
      <formula>NOT(ISERROR(SEARCH("ALTA",AS38)))</formula>
    </cfRule>
  </conditionalFormatting>
  <conditionalFormatting sqref="AR43">
    <cfRule type="containsText" dxfId="1986" priority="15" operator="containsText" text="BAJA">
      <formula>NOT(ISERROR(SEARCH("BAJA",AR43)))</formula>
    </cfRule>
    <cfRule type="containsText" dxfId="1985" priority="16" operator="containsText" text="MEDIA">
      <formula>NOT(ISERROR(SEARCH("MEDIA",AR43)))</formula>
    </cfRule>
    <cfRule type="containsText" dxfId="1984" priority="17" operator="containsText" text="ALTA">
      <formula>NOT(ISERROR(SEARCH("ALTA",AR43)))</formula>
    </cfRule>
  </conditionalFormatting>
  <conditionalFormatting sqref="AS43">
    <cfRule type="containsText" dxfId="1983" priority="12" operator="containsText" text="BAJA">
      <formula>NOT(ISERROR(SEARCH("BAJA",AS43)))</formula>
    </cfRule>
    <cfRule type="containsText" dxfId="1982" priority="13" operator="containsText" text="MEDIA">
      <formula>NOT(ISERROR(SEARCH("MEDIA",AS43)))</formula>
    </cfRule>
    <cfRule type="containsText" dxfId="1981" priority="14" operator="containsText" text="ALTA">
      <formula>NOT(ISERROR(SEARCH("ALTA",AS43)))</formula>
    </cfRule>
  </conditionalFormatting>
  <conditionalFormatting sqref="N3">
    <cfRule type="containsText" dxfId="1980" priority="4" operator="containsText" text="BAJA">
      <formula>NOT(ISERROR(SEARCH("BAJA",N3)))</formula>
    </cfRule>
    <cfRule type="containsText" dxfId="1979" priority="5" operator="containsText" text="MEDIA">
      <formula>NOT(ISERROR(SEARCH("MEDIA",N3)))</formula>
    </cfRule>
    <cfRule type="containsText" dxfId="1978" priority="6" operator="containsText" text="ALTA">
      <formula>NOT(ISERROR(SEARCH("ALTA",N3)))</formula>
    </cfRule>
  </conditionalFormatting>
  <conditionalFormatting sqref="N6">
    <cfRule type="containsText" dxfId="1977" priority="1" operator="containsText" text="BAJA">
      <formula>NOT(ISERROR(SEARCH("BAJA",N6)))</formula>
    </cfRule>
    <cfRule type="containsText" dxfId="1976" priority="2" operator="containsText" text="MEDIA">
      <formula>NOT(ISERROR(SEARCH("MEDIA",N6)))</formula>
    </cfRule>
    <cfRule type="containsText" dxfId="1975" priority="3" operator="containsText" text="ALTA">
      <formula>NOT(ISERROR(SEARCH("ALTA",N6)))</formula>
    </cfRule>
  </conditionalFormatting>
  <dataValidations count="10">
    <dataValidation type="list" allowBlank="1" showInputMessage="1" showErrorMessage="1" sqref="AP3:AP47" xr:uid="{3FA0F4BB-A39D-4933-9500-5F67BFEC0DA6}">
      <formula1>"Todas están gestionadas,Faltan causas por gestionar"</formula1>
    </dataValidation>
    <dataValidation type="list" allowBlank="1" showInputMessage="1" showErrorMessage="1" sqref="W3:W47" xr:uid="{A55719AF-3C8E-455C-AE9E-15D6CA107D91}">
      <formula1>"Completo,Incompleto,No lo está"</formula1>
    </dataValidation>
    <dataValidation type="list" allowBlank="1" showInputMessage="1" showErrorMessage="1" sqref="AI3:AI47" xr:uid="{7192F451-9994-46F0-9A17-6365DAD7F4C1}">
      <formula1>"Completa,Incompleta,No existe"</formula1>
    </dataValidation>
    <dataValidation type="list" allowBlank="1" showInputMessage="1" showErrorMessage="1" sqref="R3:R47" xr:uid="{C0BE7E4E-9BAB-4A7E-8DAB-F90F985A0192}">
      <formula1>"Confiable,No confiable"</formula1>
    </dataValidation>
    <dataValidation type="list" allowBlank="1" showInputMessage="1" showErrorMessage="1" sqref="P3:P47" xr:uid="{2F93391D-8D35-412B-B5D6-EF3DE7362C81}">
      <formula1>"Prevenir,Detectar,No es un control"</formula1>
    </dataValidation>
    <dataValidation type="list" allowBlank="1" showInputMessage="1" showErrorMessage="1" sqref="AF3:AF47" xr:uid="{05642394-F254-4E83-919C-4FD654EEE33F}">
      <formula1>"Oportuna,Inoportuna"</formula1>
    </dataValidation>
    <dataValidation type="list" allowBlank="1" showInputMessage="1" showErrorMessage="1" sqref="AC3:AC47" xr:uid="{CBEA6F90-0ECB-4C7E-8F75-347C01FB84CF}">
      <formula1>"Adecuado,Inadecuado"</formula1>
    </dataValidation>
    <dataValidation type="list" allowBlank="1" showInputMessage="1" showErrorMessage="1" sqref="Z3:Z47" xr:uid="{7043B3F7-61CD-4EAB-BCCE-C3896C9D6CCC}">
      <formula1>"Asignado,No Asignado"</formula1>
    </dataValidation>
    <dataValidation type="list" allowBlank="1" showInputMessage="1" showErrorMessage="1" sqref="AE3:AE47" xr:uid="{5FCCF353-A739-4768-A5A2-1EFB44524B56}">
      <formula1>"Manual,Automático"</formula1>
    </dataValidation>
    <dataValidation type="list" allowBlank="1" showInputMessage="1" showErrorMessage="1" sqref="A3:A47 T3:T47" xr:uid="{1DF0F33A-581A-4360-94CA-B847FBEF66BF}">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10" operator="equal" id="{EA8DFF64-EFFC-408D-AED7-801C39608B34}">
            <xm:f>'[Matriz de Riesgos Gestión Jurídica 2020NM 1.2.xlsx]Tablas'!#REF!</xm:f>
            <x14:dxf>
              <font>
                <b/>
                <i val="0"/>
                <color rgb="FFFFC000"/>
              </font>
            </x14:dxf>
          </x14:cfRule>
          <x14:cfRule type="cellIs" priority="11" operator="equal" id="{84781F50-939E-4407-9E7A-B506EE5711DF}">
            <xm:f>'[Matriz de Riesgos Gestión Jurídica 2020NM 1.2.xlsx]Tablas'!#REF!</xm:f>
            <x14:dxf>
              <font>
                <b/>
                <i val="0"/>
                <color rgb="FFC00000"/>
              </font>
            </x14:dxf>
          </x14:cfRule>
          <xm:sqref>BB3:BB47</xm:sqref>
        </x14:conditionalFormatting>
        <x14:conditionalFormatting xmlns:xm="http://schemas.microsoft.com/office/excel/2006/main">
          <x14:cfRule type="cellIs" priority="7" operator="equal" id="{37FA1B31-4413-4160-B223-B6095F002284}">
            <xm:f>'[Matriz de Riesgos Gestión Jurídica 2020NM 1.2.xlsx]Tablas'!#REF!</xm:f>
            <x14:dxf>
              <font>
                <b/>
                <i val="0"/>
              </font>
              <fill>
                <patternFill>
                  <bgColor rgb="FF92D050"/>
                </patternFill>
              </fill>
            </x14:dxf>
          </x14:cfRule>
          <x14:cfRule type="cellIs" priority="8" operator="equal" id="{C693D418-67E1-4CDF-BE07-903AB6C47A3E}">
            <xm:f>'[Matriz de Riesgos Gestión Jurídica 2020NM 1.2.xlsx]Tablas'!#REF!</xm:f>
            <x14:dxf>
              <font>
                <b/>
                <i val="0"/>
              </font>
              <fill>
                <patternFill>
                  <bgColor rgb="FFFFFF00"/>
                </patternFill>
              </fill>
            </x14:dxf>
          </x14:cfRule>
          <x14:cfRule type="cellIs" priority="9" operator="equal" id="{D84DA88D-1241-4B3A-9DC6-BCDF3BCA1DFC}">
            <xm:f>'[Matriz de Riesgos Gestión Jurídica 2020NM 1.2.xlsx]Tablas'!#REF!</xm:f>
            <x14:dxf>
              <font>
                <b/>
                <i val="0"/>
                <color theme="0"/>
              </font>
              <fill>
                <patternFill>
                  <bgColor rgb="FFFF0000"/>
                </patternFill>
              </fill>
            </x14:dxf>
          </x14:cfRule>
          <xm:sqref>BA3:BA47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F1B4A83-4E85-4464-8DD4-BFB511704977}">
          <x14:formula1>
            <xm:f>'Y:\5 Gestión de Riesgos ACTUALIZADOS DICIEMBRE 2019\[Matriz de Riesgos Gestión Jurídica 2020NM 1.2.xlsx]Tablas'!#REF!</xm:f>
          </x14:formula1>
          <xm:sqref>B3:B47</xm:sqref>
        </x14:dataValidation>
        <x14:dataValidation type="list" allowBlank="1" showInputMessage="1" showErrorMessage="1" xr:uid="{679B403B-3142-41E1-B068-31B2DA5ECA2C}">
          <x14:formula1>
            <xm:f>'Y:\5 Gestión de Riesgos ACTUALIZADOS DICIEMBRE 2019\[Matriz de Riesgos Gestión Jurídica 2020NM 1.2.xlsx]Tablas'!#REF!</xm:f>
          </x14:formula1>
          <xm:sqref>C3:C47</xm:sqref>
        </x14:dataValidation>
        <x14:dataValidation type="list" allowBlank="1" showInputMessage="1" showErrorMessage="1" xr:uid="{37E5FEDD-6DCD-4245-9728-6CF2A0D35D36}">
          <x14:formula1>
            <xm:f>'Y:\5 Gestión de Riesgos ACTUALIZADOS DICIEMBRE 2019\[Matriz de Riesgos Gestión Jurídica 2020NM 1.2.xlsx]Tablas'!#REF!</xm:f>
          </x14:formula1>
          <xm:sqref>J3:J47</xm:sqref>
        </x14:dataValidation>
        <x14:dataValidation type="list" allowBlank="1" showInputMessage="1" showErrorMessage="1" xr:uid="{E65BF64B-E6E2-4A18-BA5A-60E2AF4BFD00}">
          <x14:formula1>
            <xm:f>'Y:\5 Gestión de Riesgos ACTUALIZADOS DICIEMBRE 2019\[Matriz de Riesgos Gestión Jurídica 2020NM 1.2.xlsx]Tablas'!#REF!</xm:f>
          </x14:formula1>
          <xm:sqref>H3:H47</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0A6D9-9409-4E76-966D-7A062A6D257E}">
  <dimension ref="A1:BM390"/>
  <sheetViews>
    <sheetView topLeftCell="A16" workbookViewId="0">
      <selection activeCell="G3" sqref="G3:G7"/>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6.28515625" style="3" customWidth="1"/>
    <col min="15" max="15" width="86.2851562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63.7109375" style="3" customWidth="1"/>
    <col min="23" max="23" width="12.7109375" style="3" customWidth="1"/>
    <col min="24" max="24" width="4.42578125" style="3" hidden="1" customWidth="1"/>
    <col min="25" max="25" width="20.7109375" style="3" customWidth="1"/>
    <col min="26" max="26" width="12.7109375" style="3" customWidth="1"/>
    <col min="27" max="27" width="4.85546875" style="3" hidden="1" customWidth="1"/>
    <col min="28" max="28" width="33.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49.28515625" style="4"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28.9" customHeight="1"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148.15" customHeight="1" x14ac:dyDescent="0.25">
      <c r="A3" s="183" t="s">
        <v>101</v>
      </c>
      <c r="B3" s="136" t="s">
        <v>54</v>
      </c>
      <c r="C3" s="136" t="s">
        <v>63</v>
      </c>
      <c r="D3" s="133" t="s">
        <v>877</v>
      </c>
      <c r="E3" s="136" t="s">
        <v>878</v>
      </c>
      <c r="F3" s="136" t="s">
        <v>879</v>
      </c>
      <c r="G3" s="198" t="s">
        <v>880</v>
      </c>
      <c r="H3" s="145" t="s">
        <v>14</v>
      </c>
      <c r="I3" s="118">
        <f>IF(H3="","",VLOOKUP(H3,[13]Tablas!$A$2:$B$6,2,FALSE))</f>
        <v>3</v>
      </c>
      <c r="J3" s="136" t="s">
        <v>18</v>
      </c>
      <c r="K3" s="118">
        <f>IF(J3="","",VLOOKUP(J3,[13]Tablas!$E$2:$F$6,2,FALSE))</f>
        <v>3</v>
      </c>
      <c r="L3" s="118" t="str">
        <f>IFERROR(VLOOKUP(M3,[13]Tablas!$F$9:$G$22,2,FALSE),"")</f>
        <v>MEDIA</v>
      </c>
      <c r="M3" s="115">
        <f>IFERROR(+I3*K3,"")</f>
        <v>9</v>
      </c>
      <c r="N3" s="70" t="s">
        <v>881</v>
      </c>
      <c r="O3" s="55" t="s">
        <v>882</v>
      </c>
      <c r="P3" s="55" t="s">
        <v>133</v>
      </c>
      <c r="Q3" s="56">
        <f>IF(P3="Prevenir",15,IF(P3="Detectar",10,IF(P3="No es un control",0,"")))</f>
        <v>10</v>
      </c>
      <c r="R3" s="106" t="s">
        <v>100</v>
      </c>
      <c r="S3" s="56">
        <f>IF(R3="Confiable",15,IF(R3="No confiable",0,""))</f>
        <v>15</v>
      </c>
      <c r="T3" s="109" t="s">
        <v>101</v>
      </c>
      <c r="U3" s="56">
        <f t="shared" ref="U3:U17" si="0">IF(T3="SI",15,IF(T3="NO",0,""))</f>
        <v>15</v>
      </c>
      <c r="V3" s="55" t="s">
        <v>883</v>
      </c>
      <c r="W3" s="97" t="s">
        <v>155</v>
      </c>
      <c r="X3" s="56">
        <f>IF(W3="Completo",15,IF(W3="Incompleto",5,IF(W3="No lo está",0,"")))</f>
        <v>15</v>
      </c>
      <c r="Y3" s="103" t="s">
        <v>884</v>
      </c>
      <c r="Z3" s="103" t="s">
        <v>108</v>
      </c>
      <c r="AA3" s="56">
        <f>IF(Z3="Asignado",15,IF(Z3="No asignado",0,""))</f>
        <v>15</v>
      </c>
      <c r="AB3" s="103" t="s">
        <v>885</v>
      </c>
      <c r="AC3" s="103" t="s">
        <v>110</v>
      </c>
      <c r="AD3" s="56">
        <f t="shared" ref="AD3:AD17" si="1">IF(AC3="Adecuado",15,IF(AC3="Inadecuado",0,""))</f>
        <v>15</v>
      </c>
      <c r="AE3" s="103" t="s">
        <v>137</v>
      </c>
      <c r="AF3" s="103" t="s">
        <v>111</v>
      </c>
      <c r="AG3" s="56">
        <f>IF(AF3="Oportuna",15,IF(AF3="Inoportuna",0,""))</f>
        <v>15</v>
      </c>
      <c r="AH3" s="103" t="s">
        <v>686</v>
      </c>
      <c r="AI3" s="103" t="s">
        <v>114</v>
      </c>
      <c r="AJ3" s="56">
        <f>IF(AI3="Completa",10,IF(AI3="Incompleta",5,IF(AI3="No existe",0,"")))</f>
        <v>10</v>
      </c>
      <c r="AK3" s="63" t="s">
        <v>886</v>
      </c>
      <c r="AL3" s="64" t="str">
        <f t="shared" ref="AL3:AL17" si="2">IFERROR(IF(P3="Prevenir",((Q3+S3+U3+X3+AA3+AD3+AG3+AJ3)/115)*100,""),"")</f>
        <v/>
      </c>
      <c r="AM3" s="96">
        <f t="shared" ref="AM3:AM17" si="3">IFERROR(IF(P3="Detectar",((Q3+S3+U3+X3+AA3+AD3+AG3+AJ3)/115)*100,""),"")</f>
        <v>95.652173913043484</v>
      </c>
      <c r="AN3" s="130">
        <f>ROUND(MIN(AL3:AL7),0)</f>
        <v>100</v>
      </c>
      <c r="AO3" s="126">
        <f>ROUND(MIN(AM3:AM7),0)</f>
        <v>96</v>
      </c>
      <c r="AP3" s="160" t="s">
        <v>117</v>
      </c>
      <c r="AQ3" s="163" t="s">
        <v>118</v>
      </c>
      <c r="AR3" s="130">
        <f>IF(AP3="Faltan causas por gestionar",50,AN3)</f>
        <v>100</v>
      </c>
      <c r="AS3" s="126">
        <f>IF(AP3="Faltan causas por gestionar",50,AO3)</f>
        <v>96</v>
      </c>
      <c r="AT3" s="148">
        <f>IF(AR3&gt;=96,2,IF(AR3&gt;=86,1,0))</f>
        <v>2</v>
      </c>
      <c r="AU3" s="118">
        <f>IF(AS3&gt;=96,2,IF(AS3&gt;=86,1,0))</f>
        <v>2</v>
      </c>
      <c r="AV3" s="118" t="str">
        <f>IF(AW3="","",VLOOKUP(AW3,[13]Tablas!$B$2:$C$6,2,FALSE))</f>
        <v>Excepcional</v>
      </c>
      <c r="AW3" s="118">
        <f>IFERROR(+I3-AT3,"")</f>
        <v>1</v>
      </c>
      <c r="AX3" s="118" t="str">
        <f>IF(AY3="","",VLOOKUP(AY3,[13]Tablas!$F$2:$G$6,2,FALSE))</f>
        <v>Insignificante</v>
      </c>
      <c r="AY3" s="118">
        <f>IFERROR(IF(K3-AU3&lt;=0,1,K3-AU3),"")</f>
        <v>1</v>
      </c>
      <c r="AZ3" s="118">
        <f>IFERROR(+AY3*AW3,"")</f>
        <v>1</v>
      </c>
      <c r="BA3" s="115" t="str">
        <f>IFERROR(VLOOKUP(AZ3,[13]Tablas!$F$9:$G$22,2,FALSE),"")</f>
        <v>BAJA</v>
      </c>
      <c r="BB3" s="189" t="str">
        <f>IFERROR(VLOOKUP(BA3,[13]Tablas!$C$25:$D$27,2,FALSE),"")</f>
        <v>No requiere tratamiento</v>
      </c>
      <c r="BC3" s="66">
        <v>1</v>
      </c>
      <c r="BD3" s="243" t="s">
        <v>118</v>
      </c>
      <c r="BE3" s="244" t="s">
        <v>118</v>
      </c>
      <c r="BF3" s="244" t="s">
        <v>118</v>
      </c>
      <c r="BG3" s="244" t="s">
        <v>118</v>
      </c>
      <c r="BH3" s="69" t="s">
        <v>118</v>
      </c>
    </row>
    <row r="4" spans="1:60" ht="116.45" customHeight="1" x14ac:dyDescent="0.25">
      <c r="A4" s="184"/>
      <c r="B4" s="137"/>
      <c r="C4" s="137"/>
      <c r="D4" s="134"/>
      <c r="E4" s="137"/>
      <c r="F4" s="137"/>
      <c r="G4" s="203"/>
      <c r="H4" s="146"/>
      <c r="I4" s="119"/>
      <c r="J4" s="137"/>
      <c r="K4" s="119"/>
      <c r="L4" s="119"/>
      <c r="M4" s="116"/>
      <c r="N4" s="7" t="s">
        <v>887</v>
      </c>
      <c r="O4" s="5" t="s">
        <v>888</v>
      </c>
      <c r="P4" s="5" t="s">
        <v>99</v>
      </c>
      <c r="Q4" s="89">
        <f t="shared" ref="Q4:Q17" si="4">IF(P4="Prevenir",15,IF(P4="Detectar",10,IF(P4="No es un control",0,"")))</f>
        <v>15</v>
      </c>
      <c r="R4" s="104" t="s">
        <v>100</v>
      </c>
      <c r="S4" s="89">
        <f t="shared" ref="S4:S17" si="5">IF(R4="Confiable",15,IF(R4="No confiable",0,""))</f>
        <v>15</v>
      </c>
      <c r="T4" s="98" t="s">
        <v>101</v>
      </c>
      <c r="U4" s="89">
        <f t="shared" si="0"/>
        <v>15</v>
      </c>
      <c r="V4" s="5" t="s">
        <v>889</v>
      </c>
      <c r="W4" s="98" t="s">
        <v>155</v>
      </c>
      <c r="X4" s="89">
        <f>IF(W4="Completo",15,IF(W4="Incompleto",5,IF(W4="No lo está",0,"")))</f>
        <v>15</v>
      </c>
      <c r="Y4" s="104" t="s">
        <v>890</v>
      </c>
      <c r="Z4" s="104" t="s">
        <v>108</v>
      </c>
      <c r="AA4" s="89">
        <f t="shared" ref="AA4:AA17" si="6">IF(Z4="Asignado",15,IF(Z4="No asignado",0,""))</f>
        <v>15</v>
      </c>
      <c r="AB4" s="104" t="s">
        <v>891</v>
      </c>
      <c r="AC4" s="104" t="s">
        <v>110</v>
      </c>
      <c r="AD4" s="89">
        <f t="shared" si="1"/>
        <v>15</v>
      </c>
      <c r="AE4" s="104" t="s">
        <v>137</v>
      </c>
      <c r="AF4" s="104" t="s">
        <v>111</v>
      </c>
      <c r="AG4" s="89">
        <f t="shared" ref="AG4:AG17" si="7">IF(AF4="Oportuna",15,IF(AF4="Inoportuna",0,""))</f>
        <v>15</v>
      </c>
      <c r="AH4" s="104" t="s">
        <v>389</v>
      </c>
      <c r="AI4" s="104" t="s">
        <v>114</v>
      </c>
      <c r="AJ4" s="89">
        <f t="shared" ref="AJ4:AJ17" si="8">IF(AI4="Completa",10,IF(AI4="Incompleta",5,IF(AI4="No existe",0,"")))</f>
        <v>10</v>
      </c>
      <c r="AK4" s="28" t="s">
        <v>892</v>
      </c>
      <c r="AL4" s="16">
        <f t="shared" si="2"/>
        <v>100</v>
      </c>
      <c r="AM4" s="39" t="str">
        <f t="shared" si="3"/>
        <v/>
      </c>
      <c r="AN4" s="119"/>
      <c r="AO4" s="116"/>
      <c r="AP4" s="161"/>
      <c r="AQ4" s="164"/>
      <c r="AR4" s="119"/>
      <c r="AS4" s="116"/>
      <c r="AT4" s="149"/>
      <c r="AU4" s="119"/>
      <c r="AV4" s="119"/>
      <c r="AW4" s="119"/>
      <c r="AX4" s="119"/>
      <c r="AY4" s="119"/>
      <c r="AZ4" s="119"/>
      <c r="BA4" s="116"/>
      <c r="BB4" s="190"/>
      <c r="BC4" s="26">
        <v>2</v>
      </c>
      <c r="BD4" s="19"/>
      <c r="BE4" s="21"/>
      <c r="BF4" s="21"/>
      <c r="BG4" s="21"/>
      <c r="BH4" s="22"/>
    </row>
    <row r="5" spans="1:60" ht="33.6" customHeight="1" x14ac:dyDescent="0.25">
      <c r="A5" s="184"/>
      <c r="B5" s="137"/>
      <c r="C5" s="137"/>
      <c r="D5" s="134"/>
      <c r="E5" s="137"/>
      <c r="F5" s="137"/>
      <c r="G5" s="203"/>
      <c r="H5" s="146"/>
      <c r="I5" s="119"/>
      <c r="J5" s="137"/>
      <c r="K5" s="119"/>
      <c r="L5" s="119"/>
      <c r="M5" s="116"/>
      <c r="N5" s="7"/>
      <c r="O5" s="5"/>
      <c r="P5" s="5"/>
      <c r="Q5" s="89" t="str">
        <f t="shared" si="4"/>
        <v/>
      </c>
      <c r="R5" s="104"/>
      <c r="S5" s="89" t="str">
        <f t="shared" si="5"/>
        <v/>
      </c>
      <c r="T5" s="98"/>
      <c r="U5" s="89" t="str">
        <f t="shared" si="0"/>
        <v/>
      </c>
      <c r="V5" s="5"/>
      <c r="W5" s="98"/>
      <c r="X5" s="89" t="str">
        <f t="shared" ref="X5:X17" si="9">IF(W5="Completo",15,IF(W5="Incompleto",5,IF(W5="No lo está",0,"")))</f>
        <v/>
      </c>
      <c r="Y5" s="104"/>
      <c r="Z5" s="104"/>
      <c r="AA5" s="89" t="str">
        <f t="shared" si="6"/>
        <v/>
      </c>
      <c r="AB5" s="104"/>
      <c r="AC5" s="104"/>
      <c r="AD5" s="89" t="str">
        <f t="shared" si="1"/>
        <v/>
      </c>
      <c r="AE5" s="104"/>
      <c r="AF5" s="104"/>
      <c r="AG5" s="89" t="str">
        <f t="shared" si="7"/>
        <v/>
      </c>
      <c r="AH5" s="104"/>
      <c r="AI5" s="104"/>
      <c r="AJ5" s="89" t="str">
        <f t="shared" si="8"/>
        <v/>
      </c>
      <c r="AK5" s="28"/>
      <c r="AL5" s="16" t="str">
        <f t="shared" si="2"/>
        <v/>
      </c>
      <c r="AM5" s="39" t="str">
        <f t="shared" si="3"/>
        <v/>
      </c>
      <c r="AN5" s="119"/>
      <c r="AO5" s="116"/>
      <c r="AP5" s="161"/>
      <c r="AQ5" s="164"/>
      <c r="AR5" s="119"/>
      <c r="AS5" s="116"/>
      <c r="AT5" s="149"/>
      <c r="AU5" s="119"/>
      <c r="AV5" s="119"/>
      <c r="AW5" s="119"/>
      <c r="AX5" s="119"/>
      <c r="AY5" s="119"/>
      <c r="AZ5" s="119"/>
      <c r="BA5" s="116"/>
      <c r="BB5" s="190"/>
      <c r="BC5" s="26">
        <v>3</v>
      </c>
      <c r="BD5" s="19"/>
      <c r="BE5" s="21"/>
      <c r="BF5" s="21"/>
      <c r="BG5" s="21"/>
      <c r="BH5" s="22"/>
    </row>
    <row r="6" spans="1:60" x14ac:dyDescent="0.25">
      <c r="A6" s="184"/>
      <c r="B6" s="137"/>
      <c r="C6" s="137"/>
      <c r="D6" s="134"/>
      <c r="E6" s="137"/>
      <c r="F6" s="137"/>
      <c r="G6" s="203"/>
      <c r="H6" s="146"/>
      <c r="I6" s="119"/>
      <c r="J6" s="137"/>
      <c r="K6" s="119"/>
      <c r="L6" s="119"/>
      <c r="M6" s="116"/>
      <c r="N6" s="7"/>
      <c r="O6" s="5"/>
      <c r="P6" s="5"/>
      <c r="Q6" s="89" t="str">
        <f t="shared" si="4"/>
        <v/>
      </c>
      <c r="R6" s="104"/>
      <c r="S6" s="89" t="str">
        <f t="shared" si="5"/>
        <v/>
      </c>
      <c r="T6" s="98"/>
      <c r="U6" s="89" t="str">
        <f t="shared" si="0"/>
        <v/>
      </c>
      <c r="V6" s="5"/>
      <c r="W6" s="98"/>
      <c r="X6" s="89" t="str">
        <f t="shared" si="9"/>
        <v/>
      </c>
      <c r="Y6" s="104"/>
      <c r="Z6" s="104"/>
      <c r="AA6" s="89" t="str">
        <f t="shared" si="6"/>
        <v/>
      </c>
      <c r="AB6" s="104"/>
      <c r="AC6" s="104"/>
      <c r="AD6" s="89" t="str">
        <f t="shared" si="1"/>
        <v/>
      </c>
      <c r="AE6" s="104"/>
      <c r="AF6" s="104"/>
      <c r="AG6" s="89" t="str">
        <f t="shared" si="7"/>
        <v/>
      </c>
      <c r="AH6" s="104"/>
      <c r="AI6" s="104"/>
      <c r="AJ6" s="89" t="str">
        <f t="shared" si="8"/>
        <v/>
      </c>
      <c r="AK6" s="28"/>
      <c r="AL6" s="16" t="str">
        <f t="shared" si="2"/>
        <v/>
      </c>
      <c r="AM6" s="39" t="str">
        <f t="shared" si="3"/>
        <v/>
      </c>
      <c r="AN6" s="119"/>
      <c r="AO6" s="116"/>
      <c r="AP6" s="161"/>
      <c r="AQ6" s="164"/>
      <c r="AR6" s="119"/>
      <c r="AS6" s="116"/>
      <c r="AT6" s="149"/>
      <c r="AU6" s="119"/>
      <c r="AV6" s="119"/>
      <c r="AW6" s="119"/>
      <c r="AX6" s="119"/>
      <c r="AY6" s="119"/>
      <c r="AZ6" s="119"/>
      <c r="BA6" s="116"/>
      <c r="BB6" s="190"/>
      <c r="BC6" s="26">
        <v>4</v>
      </c>
      <c r="BD6" s="19"/>
      <c r="BE6" s="21"/>
      <c r="BF6" s="21"/>
      <c r="BG6" s="21"/>
      <c r="BH6" s="22"/>
    </row>
    <row r="7" spans="1:60" ht="15.75" thickBot="1" x14ac:dyDescent="0.3">
      <c r="A7" s="185"/>
      <c r="B7" s="138"/>
      <c r="C7" s="138"/>
      <c r="D7" s="135"/>
      <c r="E7" s="138"/>
      <c r="F7" s="138"/>
      <c r="G7" s="208"/>
      <c r="H7" s="147"/>
      <c r="I7" s="120"/>
      <c r="J7" s="138"/>
      <c r="K7" s="120"/>
      <c r="L7" s="120"/>
      <c r="M7" s="117"/>
      <c r="N7" s="8"/>
      <c r="O7" s="9"/>
      <c r="P7" s="9"/>
      <c r="Q7" s="90" t="str">
        <f t="shared" si="4"/>
        <v/>
      </c>
      <c r="R7" s="105"/>
      <c r="S7" s="90" t="str">
        <f t="shared" si="5"/>
        <v/>
      </c>
      <c r="T7" s="99"/>
      <c r="U7" s="90" t="str">
        <f t="shared" si="0"/>
        <v/>
      </c>
      <c r="V7" s="9"/>
      <c r="W7" s="99"/>
      <c r="X7" s="90" t="str">
        <f t="shared" si="9"/>
        <v/>
      </c>
      <c r="Y7" s="105"/>
      <c r="Z7" s="105"/>
      <c r="AA7" s="90" t="str">
        <f t="shared" si="6"/>
        <v/>
      </c>
      <c r="AB7" s="105"/>
      <c r="AC7" s="105"/>
      <c r="AD7" s="90" t="str">
        <f t="shared" si="1"/>
        <v/>
      </c>
      <c r="AE7" s="105"/>
      <c r="AF7" s="105"/>
      <c r="AG7" s="90" t="str">
        <f t="shared" si="7"/>
        <v/>
      </c>
      <c r="AH7" s="105"/>
      <c r="AI7" s="105"/>
      <c r="AJ7" s="9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ht="129.6" customHeight="1" x14ac:dyDescent="0.25">
      <c r="A8" s="183" t="s">
        <v>101</v>
      </c>
      <c r="B8" s="136" t="s">
        <v>54</v>
      </c>
      <c r="C8" s="136" t="s">
        <v>63</v>
      </c>
      <c r="D8" s="133" t="s">
        <v>893</v>
      </c>
      <c r="E8" s="136" t="s">
        <v>894</v>
      </c>
      <c r="F8" s="136" t="s">
        <v>895</v>
      </c>
      <c r="G8" s="198" t="s">
        <v>896</v>
      </c>
      <c r="H8" s="145" t="s">
        <v>14</v>
      </c>
      <c r="I8" s="118">
        <f>IF(H8="","",VLOOKUP(H8,[13]Tablas!$A$2:$B$6,2,FALSE))</f>
        <v>3</v>
      </c>
      <c r="J8" s="136" t="s">
        <v>17</v>
      </c>
      <c r="K8" s="118">
        <f>IF(J8="","",VLOOKUP(J8,[13]Tablas!$E$2:$F$6,2,FALSE))</f>
        <v>4</v>
      </c>
      <c r="L8" s="118" t="str">
        <f>IFERROR(VLOOKUP(M8,[13]Tablas!$F$9:$G$22,2,FALSE),"")</f>
        <v>MEDIA</v>
      </c>
      <c r="M8" s="115">
        <f>IFERROR(+I8*K8,"")</f>
        <v>12</v>
      </c>
      <c r="N8" s="70" t="s">
        <v>881</v>
      </c>
      <c r="O8" s="55" t="s">
        <v>882</v>
      </c>
      <c r="P8" s="55" t="s">
        <v>133</v>
      </c>
      <c r="Q8" s="88">
        <f t="shared" si="4"/>
        <v>10</v>
      </c>
      <c r="R8" s="103" t="s">
        <v>100</v>
      </c>
      <c r="S8" s="88">
        <f t="shared" si="5"/>
        <v>15</v>
      </c>
      <c r="T8" s="97" t="s">
        <v>101</v>
      </c>
      <c r="U8" s="88">
        <f t="shared" si="0"/>
        <v>15</v>
      </c>
      <c r="V8" s="55" t="s">
        <v>883</v>
      </c>
      <c r="W8" s="97" t="s">
        <v>155</v>
      </c>
      <c r="X8" s="56">
        <f>IF(W8="Completo",15,IF(W8="Incompleto",5,IF(W8="No lo está",0,"")))</f>
        <v>15</v>
      </c>
      <c r="Y8" s="103" t="s">
        <v>884</v>
      </c>
      <c r="Z8" s="103" t="s">
        <v>108</v>
      </c>
      <c r="AA8" s="88">
        <f t="shared" si="6"/>
        <v>15</v>
      </c>
      <c r="AB8" s="103" t="s">
        <v>885</v>
      </c>
      <c r="AC8" s="103" t="s">
        <v>110</v>
      </c>
      <c r="AD8" s="88">
        <f t="shared" si="1"/>
        <v>15</v>
      </c>
      <c r="AE8" s="103" t="s">
        <v>137</v>
      </c>
      <c r="AF8" s="103" t="s">
        <v>111</v>
      </c>
      <c r="AG8" s="88">
        <f t="shared" si="7"/>
        <v>15</v>
      </c>
      <c r="AH8" s="103" t="s">
        <v>686</v>
      </c>
      <c r="AI8" s="103" t="s">
        <v>114</v>
      </c>
      <c r="AJ8" s="88">
        <f t="shared" si="8"/>
        <v>10</v>
      </c>
      <c r="AK8" s="63" t="s">
        <v>886</v>
      </c>
      <c r="AL8" s="64" t="str">
        <f t="shared" si="2"/>
        <v/>
      </c>
      <c r="AM8" s="96">
        <f t="shared" si="3"/>
        <v>95.652173913043484</v>
      </c>
      <c r="AN8" s="130">
        <f>ROUND(MIN(AL8:AL12),0)</f>
        <v>100</v>
      </c>
      <c r="AO8" s="126">
        <f>ROUND(MIN(AM8:AM12),0)</f>
        <v>96</v>
      </c>
      <c r="AP8" s="160" t="s">
        <v>117</v>
      </c>
      <c r="AQ8" s="163" t="s">
        <v>118</v>
      </c>
      <c r="AR8" s="130">
        <f t="shared" ref="AR8" si="10">IF(AP8="Faltan causas por gestionar",50,AN8)</f>
        <v>100</v>
      </c>
      <c r="AS8" s="126">
        <f t="shared" ref="AS8" si="11">IF(AP8="Faltan causas por gestionar",50,AO8)</f>
        <v>96</v>
      </c>
      <c r="AT8" s="148">
        <f t="shared" ref="AT8:AU8" si="12">IF(AR8&gt;=96,2,IF(AR8&gt;=86,1,0))</f>
        <v>2</v>
      </c>
      <c r="AU8" s="112">
        <f t="shared" si="12"/>
        <v>2</v>
      </c>
      <c r="AV8" s="112" t="str">
        <f>IF(AW8="","",VLOOKUP(AW8,[13]Tablas!$B$2:$C$6,2,FALSE))</f>
        <v>Excepcional</v>
      </c>
      <c r="AW8" s="112">
        <f>IFERROR(+I8-AT8,"")</f>
        <v>1</v>
      </c>
      <c r="AX8" s="112" t="str">
        <f>IF(AY8="","",VLOOKUP(AY8,[13]Tablas!$F$2:$G$6,2,FALSE))</f>
        <v>Menor</v>
      </c>
      <c r="AY8" s="112">
        <f>IFERROR(IF(K8-AU8&lt;=0,1,K8-AU8),"")</f>
        <v>2</v>
      </c>
      <c r="AZ8" s="118">
        <f>IFERROR(+AY8*AW8,"")</f>
        <v>2</v>
      </c>
      <c r="BA8" s="115" t="str">
        <f>IFERROR(VLOOKUP(AZ8,[13]Tablas!$F$9:$G$22,2,FALSE),"")</f>
        <v>BAJA</v>
      </c>
      <c r="BB8" s="189" t="str">
        <f>IFERROR(VLOOKUP(BA8,[13]Tablas!$C$25:$D$27,2,FALSE),"")</f>
        <v>No requiere tratamiento</v>
      </c>
      <c r="BC8" s="66">
        <v>1</v>
      </c>
      <c r="BD8" s="243" t="s">
        <v>118</v>
      </c>
      <c r="BE8" s="244" t="s">
        <v>118</v>
      </c>
      <c r="BF8" s="244" t="s">
        <v>118</v>
      </c>
      <c r="BG8" s="244" t="s">
        <v>118</v>
      </c>
      <c r="BH8" s="69" t="s">
        <v>118</v>
      </c>
    </row>
    <row r="9" spans="1:60" ht="133.15" customHeight="1" x14ac:dyDescent="0.25">
      <c r="A9" s="184"/>
      <c r="B9" s="137"/>
      <c r="C9" s="137"/>
      <c r="D9" s="134"/>
      <c r="E9" s="137"/>
      <c r="F9" s="137"/>
      <c r="G9" s="203"/>
      <c r="H9" s="146"/>
      <c r="I9" s="119"/>
      <c r="J9" s="137"/>
      <c r="K9" s="119"/>
      <c r="L9" s="119"/>
      <c r="M9" s="116"/>
      <c r="N9" s="7" t="s">
        <v>897</v>
      </c>
      <c r="O9" s="5" t="s">
        <v>898</v>
      </c>
      <c r="P9" s="5" t="s">
        <v>99</v>
      </c>
      <c r="Q9" s="89">
        <f t="shared" si="4"/>
        <v>15</v>
      </c>
      <c r="R9" s="104" t="s">
        <v>100</v>
      </c>
      <c r="S9" s="89">
        <f t="shared" si="5"/>
        <v>15</v>
      </c>
      <c r="T9" s="98" t="s">
        <v>101</v>
      </c>
      <c r="U9" s="89">
        <f t="shared" si="0"/>
        <v>15</v>
      </c>
      <c r="V9" s="5" t="s">
        <v>899</v>
      </c>
      <c r="W9" s="98" t="s">
        <v>155</v>
      </c>
      <c r="X9" s="89">
        <f t="shared" si="9"/>
        <v>15</v>
      </c>
      <c r="Y9" s="104" t="s">
        <v>900</v>
      </c>
      <c r="Z9" s="104" t="s">
        <v>108</v>
      </c>
      <c r="AA9" s="89">
        <f t="shared" si="6"/>
        <v>15</v>
      </c>
      <c r="AB9" s="104" t="s">
        <v>901</v>
      </c>
      <c r="AC9" s="104" t="s">
        <v>110</v>
      </c>
      <c r="AD9" s="89">
        <f t="shared" si="1"/>
        <v>15</v>
      </c>
      <c r="AE9" s="104" t="s">
        <v>137</v>
      </c>
      <c r="AF9" s="104" t="s">
        <v>111</v>
      </c>
      <c r="AG9" s="89">
        <f t="shared" si="7"/>
        <v>15</v>
      </c>
      <c r="AH9" s="104" t="s">
        <v>686</v>
      </c>
      <c r="AI9" s="104" t="s">
        <v>114</v>
      </c>
      <c r="AJ9" s="89">
        <f t="shared" si="8"/>
        <v>10</v>
      </c>
      <c r="AK9" s="28" t="s">
        <v>902</v>
      </c>
      <c r="AL9" s="16">
        <f t="shared" si="2"/>
        <v>100</v>
      </c>
      <c r="AM9" s="39" t="str">
        <f t="shared" si="3"/>
        <v/>
      </c>
      <c r="AN9" s="119"/>
      <c r="AO9" s="116"/>
      <c r="AP9" s="161"/>
      <c r="AQ9" s="164"/>
      <c r="AR9" s="119"/>
      <c r="AS9" s="116"/>
      <c r="AT9" s="149"/>
      <c r="AU9" s="113"/>
      <c r="AV9" s="113"/>
      <c r="AW9" s="113"/>
      <c r="AX9" s="113"/>
      <c r="AY9" s="113"/>
      <c r="AZ9" s="119"/>
      <c r="BA9" s="116"/>
      <c r="BB9" s="190"/>
      <c r="BC9" s="26">
        <v>2</v>
      </c>
      <c r="BD9" s="31"/>
      <c r="BE9" s="98"/>
      <c r="BF9" s="30"/>
      <c r="BG9" s="30"/>
      <c r="BH9" s="343"/>
    </row>
    <row r="10" spans="1:60" x14ac:dyDescent="0.25">
      <c r="A10" s="184"/>
      <c r="B10" s="137"/>
      <c r="C10" s="137"/>
      <c r="D10" s="134"/>
      <c r="E10" s="137"/>
      <c r="F10" s="137"/>
      <c r="G10" s="203"/>
      <c r="H10" s="146"/>
      <c r="I10" s="119"/>
      <c r="J10" s="137"/>
      <c r="K10" s="119"/>
      <c r="L10" s="119"/>
      <c r="M10" s="116"/>
      <c r="N10" s="7"/>
      <c r="O10" s="5"/>
      <c r="P10" s="5"/>
      <c r="Q10" s="89" t="str">
        <f t="shared" si="4"/>
        <v/>
      </c>
      <c r="R10" s="104"/>
      <c r="S10" s="89" t="str">
        <f t="shared" si="5"/>
        <v/>
      </c>
      <c r="T10" s="98"/>
      <c r="U10" s="89" t="str">
        <f t="shared" si="0"/>
        <v/>
      </c>
      <c r="V10" s="5"/>
      <c r="W10" s="98"/>
      <c r="X10" s="89" t="str">
        <f t="shared" si="9"/>
        <v/>
      </c>
      <c r="Y10" s="104"/>
      <c r="Z10" s="104"/>
      <c r="AA10" s="89" t="str">
        <f t="shared" si="6"/>
        <v/>
      </c>
      <c r="AB10" s="104"/>
      <c r="AC10" s="104"/>
      <c r="AD10" s="89" t="str">
        <f t="shared" si="1"/>
        <v/>
      </c>
      <c r="AE10" s="104"/>
      <c r="AF10" s="104"/>
      <c r="AG10" s="89" t="str">
        <f t="shared" si="7"/>
        <v/>
      </c>
      <c r="AH10" s="104"/>
      <c r="AI10" s="104"/>
      <c r="AJ10" s="89" t="str">
        <f t="shared" si="8"/>
        <v/>
      </c>
      <c r="AK10" s="28"/>
      <c r="AL10" s="16" t="str">
        <f t="shared" si="2"/>
        <v/>
      </c>
      <c r="AM10" s="39" t="str">
        <f t="shared" si="3"/>
        <v/>
      </c>
      <c r="AN10" s="119"/>
      <c r="AO10" s="116"/>
      <c r="AP10" s="161"/>
      <c r="AQ10" s="164"/>
      <c r="AR10" s="119"/>
      <c r="AS10" s="116"/>
      <c r="AT10" s="149"/>
      <c r="AU10" s="113"/>
      <c r="AV10" s="113"/>
      <c r="AW10" s="113"/>
      <c r="AX10" s="113"/>
      <c r="AY10" s="113"/>
      <c r="AZ10" s="119"/>
      <c r="BA10" s="116"/>
      <c r="BB10" s="190"/>
      <c r="BC10" s="26">
        <v>3</v>
      </c>
      <c r="BD10" s="19"/>
      <c r="BE10" s="21"/>
      <c r="BF10" s="21"/>
      <c r="BG10" s="21"/>
      <c r="BH10" s="22"/>
    </row>
    <row r="11" spans="1:60" x14ac:dyDescent="0.25">
      <c r="A11" s="184"/>
      <c r="B11" s="137"/>
      <c r="C11" s="137"/>
      <c r="D11" s="134"/>
      <c r="E11" s="137"/>
      <c r="F11" s="137"/>
      <c r="G11" s="203"/>
      <c r="H11" s="146"/>
      <c r="I11" s="119"/>
      <c r="J11" s="137"/>
      <c r="K11" s="119"/>
      <c r="L11" s="119"/>
      <c r="M11" s="116"/>
      <c r="N11" s="7"/>
      <c r="O11" s="5"/>
      <c r="P11" s="5"/>
      <c r="Q11" s="89" t="str">
        <f t="shared" si="4"/>
        <v/>
      </c>
      <c r="R11" s="104"/>
      <c r="S11" s="89" t="str">
        <f t="shared" si="5"/>
        <v/>
      </c>
      <c r="T11" s="98"/>
      <c r="U11" s="89" t="str">
        <f t="shared" si="0"/>
        <v/>
      </c>
      <c r="V11" s="5"/>
      <c r="W11" s="98"/>
      <c r="X11" s="89" t="str">
        <f t="shared" si="9"/>
        <v/>
      </c>
      <c r="Y11" s="104"/>
      <c r="Z11" s="104"/>
      <c r="AA11" s="89" t="str">
        <f t="shared" si="6"/>
        <v/>
      </c>
      <c r="AB11" s="104"/>
      <c r="AC11" s="104"/>
      <c r="AD11" s="89" t="str">
        <f t="shared" si="1"/>
        <v/>
      </c>
      <c r="AE11" s="104"/>
      <c r="AF11" s="104"/>
      <c r="AG11" s="89" t="str">
        <f t="shared" si="7"/>
        <v/>
      </c>
      <c r="AH11" s="104"/>
      <c r="AI11" s="104"/>
      <c r="AJ11" s="89" t="str">
        <f t="shared" si="8"/>
        <v/>
      </c>
      <c r="AK11" s="28"/>
      <c r="AL11" s="16" t="str">
        <f t="shared" si="2"/>
        <v/>
      </c>
      <c r="AM11" s="39" t="str">
        <f t="shared" si="3"/>
        <v/>
      </c>
      <c r="AN11" s="119"/>
      <c r="AO11" s="116"/>
      <c r="AP11" s="161"/>
      <c r="AQ11" s="164"/>
      <c r="AR11" s="119"/>
      <c r="AS11" s="116"/>
      <c r="AT11" s="149"/>
      <c r="AU11" s="113"/>
      <c r="AV11" s="113"/>
      <c r="AW11" s="113"/>
      <c r="AX11" s="113"/>
      <c r="AY11" s="113"/>
      <c r="AZ11" s="119"/>
      <c r="BA11" s="116"/>
      <c r="BB11" s="190"/>
      <c r="BC11" s="26">
        <v>4</v>
      </c>
      <c r="BD11" s="19"/>
      <c r="BE11" s="21"/>
      <c r="BF11" s="21"/>
      <c r="BG11" s="21"/>
      <c r="BH11" s="22"/>
    </row>
    <row r="12" spans="1:60" ht="15.75" thickBot="1" x14ac:dyDescent="0.3">
      <c r="A12" s="185"/>
      <c r="B12" s="138"/>
      <c r="C12" s="138"/>
      <c r="D12" s="135"/>
      <c r="E12" s="138"/>
      <c r="F12" s="138"/>
      <c r="G12" s="208"/>
      <c r="H12" s="147"/>
      <c r="I12" s="120"/>
      <c r="J12" s="138"/>
      <c r="K12" s="120"/>
      <c r="L12" s="120"/>
      <c r="M12" s="117"/>
      <c r="N12" s="8"/>
      <c r="O12" s="9"/>
      <c r="P12" s="9"/>
      <c r="Q12" s="90" t="str">
        <f t="shared" si="4"/>
        <v/>
      </c>
      <c r="R12" s="105"/>
      <c r="S12" s="90" t="str">
        <f t="shared" si="5"/>
        <v/>
      </c>
      <c r="T12" s="99"/>
      <c r="U12" s="90" t="str">
        <f t="shared" si="0"/>
        <v/>
      </c>
      <c r="V12" s="9"/>
      <c r="W12" s="99"/>
      <c r="X12" s="90" t="str">
        <f t="shared" si="9"/>
        <v/>
      </c>
      <c r="Y12" s="105"/>
      <c r="Z12" s="105"/>
      <c r="AA12" s="90" t="str">
        <f t="shared" si="6"/>
        <v/>
      </c>
      <c r="AB12" s="105"/>
      <c r="AC12" s="105"/>
      <c r="AD12" s="90" t="str">
        <f t="shared" si="1"/>
        <v/>
      </c>
      <c r="AE12" s="105"/>
      <c r="AF12" s="105"/>
      <c r="AG12" s="90" t="str">
        <f t="shared" si="7"/>
        <v/>
      </c>
      <c r="AH12" s="105"/>
      <c r="AI12" s="105"/>
      <c r="AJ12" s="90" t="str">
        <f t="shared" si="8"/>
        <v/>
      </c>
      <c r="AK12" s="6"/>
      <c r="AL12" s="17" t="str">
        <f t="shared" si="2"/>
        <v/>
      </c>
      <c r="AM12" s="18" t="str">
        <f t="shared" si="3"/>
        <v/>
      </c>
      <c r="AN12" s="120"/>
      <c r="AO12" s="117"/>
      <c r="AP12" s="162"/>
      <c r="AQ12" s="165"/>
      <c r="AR12" s="120"/>
      <c r="AS12" s="117"/>
      <c r="AT12" s="150"/>
      <c r="AU12" s="114"/>
      <c r="AV12" s="114"/>
      <c r="AW12" s="114"/>
      <c r="AX12" s="114"/>
      <c r="AY12" s="114"/>
      <c r="AZ12" s="120"/>
      <c r="BA12" s="117"/>
      <c r="BB12" s="191"/>
      <c r="BC12" s="27">
        <v>5</v>
      </c>
      <c r="BD12" s="20"/>
      <c r="BE12" s="23"/>
      <c r="BF12" s="23"/>
      <c r="BG12" s="23"/>
      <c r="BH12" s="24"/>
    </row>
    <row r="13" spans="1:60" ht="283.89999999999998" customHeight="1" x14ac:dyDescent="0.25">
      <c r="A13" s="183" t="s">
        <v>141</v>
      </c>
      <c r="B13" s="136" t="s">
        <v>54</v>
      </c>
      <c r="C13" s="136" t="s">
        <v>63</v>
      </c>
      <c r="D13" s="133" t="s">
        <v>903</v>
      </c>
      <c r="E13" s="136" t="s">
        <v>904</v>
      </c>
      <c r="F13" s="136" t="s">
        <v>905</v>
      </c>
      <c r="G13" s="142" t="s">
        <v>906</v>
      </c>
      <c r="H13" s="145" t="s">
        <v>14</v>
      </c>
      <c r="I13" s="118">
        <f>IF(H13="","",VLOOKUP(H13,[13]Tablas!$A$2:$B$6,2,FALSE))</f>
        <v>3</v>
      </c>
      <c r="J13" s="136" t="s">
        <v>17</v>
      </c>
      <c r="K13" s="118">
        <f>IF(J13="","",VLOOKUP(J13,[13]Tablas!$E$2:$F$6,2,FALSE))</f>
        <v>4</v>
      </c>
      <c r="L13" s="118" t="str">
        <f>IFERROR(VLOOKUP(M13,[13]Tablas!$F$9:$G$22,2,FALSE),"")</f>
        <v>MEDIA</v>
      </c>
      <c r="M13" s="115">
        <f>IFERROR(+I13*K13,"")</f>
        <v>12</v>
      </c>
      <c r="N13" s="70" t="s">
        <v>907</v>
      </c>
      <c r="O13" s="55" t="s">
        <v>908</v>
      </c>
      <c r="P13" s="55" t="s">
        <v>99</v>
      </c>
      <c r="Q13" s="88">
        <f t="shared" si="4"/>
        <v>15</v>
      </c>
      <c r="R13" s="103" t="s">
        <v>100</v>
      </c>
      <c r="S13" s="88">
        <f t="shared" si="5"/>
        <v>15</v>
      </c>
      <c r="T13" s="97" t="s">
        <v>101</v>
      </c>
      <c r="U13" s="88">
        <f t="shared" si="0"/>
        <v>15</v>
      </c>
      <c r="V13" s="55" t="s">
        <v>909</v>
      </c>
      <c r="W13" s="97" t="s">
        <v>155</v>
      </c>
      <c r="X13" s="88">
        <f t="shared" si="9"/>
        <v>15</v>
      </c>
      <c r="Y13" s="55" t="s">
        <v>884</v>
      </c>
      <c r="Z13" s="103" t="s">
        <v>108</v>
      </c>
      <c r="AA13" s="88">
        <f t="shared" si="6"/>
        <v>15</v>
      </c>
      <c r="AB13" s="103" t="s">
        <v>748</v>
      </c>
      <c r="AC13" s="103" t="s">
        <v>110</v>
      </c>
      <c r="AD13" s="88">
        <f t="shared" si="1"/>
        <v>15</v>
      </c>
      <c r="AE13" s="103" t="s">
        <v>137</v>
      </c>
      <c r="AF13" s="103" t="s">
        <v>111</v>
      </c>
      <c r="AG13" s="88">
        <f t="shared" si="7"/>
        <v>15</v>
      </c>
      <c r="AH13" s="103" t="s">
        <v>910</v>
      </c>
      <c r="AI13" s="103" t="s">
        <v>114</v>
      </c>
      <c r="AJ13" s="88">
        <f t="shared" si="8"/>
        <v>10</v>
      </c>
      <c r="AK13" s="63" t="s">
        <v>911</v>
      </c>
      <c r="AL13" s="64">
        <f t="shared" si="2"/>
        <v>100</v>
      </c>
      <c r="AM13" s="96" t="str">
        <f t="shared" si="3"/>
        <v/>
      </c>
      <c r="AN13" s="130">
        <f>ROUND(MIN(AL13:AL17),0)</f>
        <v>100</v>
      </c>
      <c r="AO13" s="126">
        <f>ROUND(MIN(AM13:AM17),0)</f>
        <v>96</v>
      </c>
      <c r="AP13" s="160" t="s">
        <v>117</v>
      </c>
      <c r="AQ13" s="163" t="s">
        <v>118</v>
      </c>
      <c r="AR13" s="130">
        <f t="shared" ref="AR13" si="13">IF(AP13="Faltan causas por gestionar",50,AN13)</f>
        <v>100</v>
      </c>
      <c r="AS13" s="126">
        <f t="shared" ref="AS13" si="14">IF(AP13="Faltan causas por gestionar",50,AO13)</f>
        <v>96</v>
      </c>
      <c r="AT13" s="148">
        <f t="shared" ref="AT13:AU13" si="15">IF(AR13&gt;=96,2,IF(AR13&gt;=86,1,0))</f>
        <v>2</v>
      </c>
      <c r="AU13" s="112">
        <f t="shared" si="15"/>
        <v>2</v>
      </c>
      <c r="AV13" s="112" t="str">
        <f>IF(AW13="","",VLOOKUP(AW13,[13]Tablas!$B$2:$C$6,2,FALSE))</f>
        <v>Excepcional</v>
      </c>
      <c r="AW13" s="112">
        <f>IFERROR(+I13-AT13,"")</f>
        <v>1</v>
      </c>
      <c r="AX13" s="112" t="str">
        <f>IF(AY13="","",VLOOKUP(AY13,[13]Tablas!$F$2:$G$6,2,FALSE))</f>
        <v>Menor</v>
      </c>
      <c r="AY13" s="112">
        <f>IFERROR(IF(K13-AU13&lt;=0,1,K13-AU13),"")</f>
        <v>2</v>
      </c>
      <c r="AZ13" s="118">
        <f>IFERROR(+AY13*AW13,"")</f>
        <v>2</v>
      </c>
      <c r="BA13" s="115" t="str">
        <f>IFERROR(VLOOKUP(AZ13,[13]Tablas!$F$9:$G$22,2,FALSE),"")</f>
        <v>BAJA</v>
      </c>
      <c r="BB13" s="189" t="str">
        <f>IFERROR(VLOOKUP(BA13,[13]Tablas!$C$25:$D$27,2,FALSE),"")</f>
        <v>No requiere tratamiento</v>
      </c>
      <c r="BC13" s="66">
        <v>1</v>
      </c>
      <c r="BD13" s="243" t="s">
        <v>118</v>
      </c>
      <c r="BE13" s="244" t="s">
        <v>118</v>
      </c>
      <c r="BF13" s="244" t="s">
        <v>118</v>
      </c>
      <c r="BG13" s="244" t="s">
        <v>118</v>
      </c>
      <c r="BH13" s="69" t="s">
        <v>118</v>
      </c>
    </row>
    <row r="14" spans="1:60" ht="137.44999999999999" customHeight="1" x14ac:dyDescent="0.25">
      <c r="A14" s="184"/>
      <c r="B14" s="137"/>
      <c r="C14" s="137"/>
      <c r="D14" s="134"/>
      <c r="E14" s="137"/>
      <c r="F14" s="137"/>
      <c r="G14" s="143"/>
      <c r="H14" s="146"/>
      <c r="I14" s="119"/>
      <c r="J14" s="137"/>
      <c r="K14" s="119"/>
      <c r="L14" s="119"/>
      <c r="M14" s="116"/>
      <c r="N14" s="7" t="s">
        <v>912</v>
      </c>
      <c r="O14" s="5" t="s">
        <v>913</v>
      </c>
      <c r="P14" s="5" t="s">
        <v>99</v>
      </c>
      <c r="Q14" s="89">
        <f t="shared" si="4"/>
        <v>15</v>
      </c>
      <c r="R14" s="104" t="s">
        <v>100</v>
      </c>
      <c r="S14" s="89">
        <f t="shared" si="5"/>
        <v>15</v>
      </c>
      <c r="T14" s="98" t="s">
        <v>101</v>
      </c>
      <c r="U14" s="89">
        <f t="shared" si="0"/>
        <v>15</v>
      </c>
      <c r="V14" s="5" t="s">
        <v>914</v>
      </c>
      <c r="W14" s="98" t="s">
        <v>155</v>
      </c>
      <c r="X14" s="89">
        <f t="shared" si="9"/>
        <v>15</v>
      </c>
      <c r="Y14" s="5" t="s">
        <v>884</v>
      </c>
      <c r="Z14" s="104" t="s">
        <v>108</v>
      </c>
      <c r="AA14" s="89">
        <f t="shared" si="6"/>
        <v>15</v>
      </c>
      <c r="AB14" s="104" t="s">
        <v>748</v>
      </c>
      <c r="AC14" s="104" t="s">
        <v>110</v>
      </c>
      <c r="AD14" s="89">
        <f t="shared" si="1"/>
        <v>15</v>
      </c>
      <c r="AE14" s="104" t="s">
        <v>137</v>
      </c>
      <c r="AF14" s="104" t="s">
        <v>111</v>
      </c>
      <c r="AG14" s="89">
        <f t="shared" si="7"/>
        <v>15</v>
      </c>
      <c r="AH14" s="104" t="s">
        <v>910</v>
      </c>
      <c r="AI14" s="104" t="s">
        <v>114</v>
      </c>
      <c r="AJ14" s="89">
        <f t="shared" si="8"/>
        <v>10</v>
      </c>
      <c r="AK14" s="28" t="s">
        <v>915</v>
      </c>
      <c r="AL14" s="16">
        <f t="shared" si="2"/>
        <v>100</v>
      </c>
      <c r="AM14" s="39" t="str">
        <f t="shared" si="3"/>
        <v/>
      </c>
      <c r="AN14" s="119"/>
      <c r="AO14" s="116"/>
      <c r="AP14" s="161"/>
      <c r="AQ14" s="164"/>
      <c r="AR14" s="119"/>
      <c r="AS14" s="116"/>
      <c r="AT14" s="149"/>
      <c r="AU14" s="113"/>
      <c r="AV14" s="113"/>
      <c r="AW14" s="113"/>
      <c r="AX14" s="113"/>
      <c r="AY14" s="113"/>
      <c r="AZ14" s="119"/>
      <c r="BA14" s="116"/>
      <c r="BB14" s="190"/>
      <c r="BC14" s="26">
        <v>2</v>
      </c>
      <c r="BD14" s="19"/>
      <c r="BE14" s="21"/>
      <c r="BF14" s="21"/>
      <c r="BG14" s="21"/>
      <c r="BH14" s="22"/>
    </row>
    <row r="15" spans="1:60" ht="130.15" customHeight="1" x14ac:dyDescent="0.25">
      <c r="A15" s="184"/>
      <c r="B15" s="137"/>
      <c r="C15" s="137"/>
      <c r="D15" s="134"/>
      <c r="E15" s="137"/>
      <c r="F15" s="137"/>
      <c r="G15" s="143"/>
      <c r="H15" s="146"/>
      <c r="I15" s="119"/>
      <c r="J15" s="137"/>
      <c r="K15" s="119"/>
      <c r="L15" s="119"/>
      <c r="M15" s="116"/>
      <c r="N15" s="7" t="s">
        <v>881</v>
      </c>
      <c r="O15" s="5" t="str">
        <f>+O3</f>
        <v>Trimestralmente el área de planeación debe consolidar y analizar cada uno de los informes de indicadores reportado con el fin  de generar un informe que visualice el estado general de cumplimiento de cada uno de los objetivos estratégicos y generar las alertas pertinentes frente a los incumplimientos y desviaciones.
Una vez tenga finalizado dicho informe debe convocar a sesión del comité respectivo.
El comité debe revisar el estado de cumplimiento de los objetivos estratégicos, con el fin de identificar las acciones de mejoramiento pertinentes que le permitan a la Empresa corregir cualquier incumplimiento.</v>
      </c>
      <c r="P15" s="5" t="s">
        <v>133</v>
      </c>
      <c r="Q15" s="89">
        <f t="shared" si="4"/>
        <v>10</v>
      </c>
      <c r="R15" s="5" t="str">
        <f>+R3</f>
        <v>Confiable</v>
      </c>
      <c r="S15" s="89">
        <f t="shared" si="5"/>
        <v>15</v>
      </c>
      <c r="T15" s="5" t="str">
        <f>+T3</f>
        <v>SI</v>
      </c>
      <c r="U15" s="89">
        <f t="shared" si="0"/>
        <v>15</v>
      </c>
      <c r="V15" s="5" t="str">
        <f>+V3</f>
        <v>De acuerdo a las decisiones tomadas, la oficina de planeación formaliza ante el plan de mejoramioento cada una de las acciones definidas con fechas y responsables.</v>
      </c>
      <c r="W15" s="5" t="str">
        <f>+W3</f>
        <v>Completo</v>
      </c>
      <c r="X15" s="89">
        <f t="shared" si="9"/>
        <v>15</v>
      </c>
      <c r="Y15" s="5" t="str">
        <f>+Y3</f>
        <v>Procedimiento Plan estratégico PRO-332-187</v>
      </c>
      <c r="Z15" s="5" t="str">
        <f>+Z3</f>
        <v>Asignado</v>
      </c>
      <c r="AA15" s="89">
        <f t="shared" si="6"/>
        <v>15</v>
      </c>
      <c r="AB15" s="5" t="str">
        <f>+AB3</f>
        <v>Profesional de Planeación
Comité Institucional de Gestión y Desempeño</v>
      </c>
      <c r="AC15" s="5" t="str">
        <f>+AC3</f>
        <v>Adecuado</v>
      </c>
      <c r="AD15" s="89">
        <f t="shared" si="1"/>
        <v>15</v>
      </c>
      <c r="AE15" s="5" t="str">
        <f>+AE3</f>
        <v>Manual</v>
      </c>
      <c r="AF15" s="5" t="str">
        <f>+AF3</f>
        <v>Oportuna</v>
      </c>
      <c r="AG15" s="89">
        <f t="shared" si="7"/>
        <v>15</v>
      </c>
      <c r="AH15" s="5" t="str">
        <f>+AH3</f>
        <v>Trimestral</v>
      </c>
      <c r="AI15" s="5" t="str">
        <f>+AI3</f>
        <v>Completa</v>
      </c>
      <c r="AJ15" s="89">
        <f t="shared" si="8"/>
        <v>10</v>
      </c>
      <c r="AK15" s="5" t="str">
        <f>+AK3</f>
        <v>Cuadro de mando de indicadores
Acta comote institucional de gestión y desempeño</v>
      </c>
      <c r="AL15" s="16" t="str">
        <f t="shared" si="2"/>
        <v/>
      </c>
      <c r="AM15" s="39">
        <f t="shared" si="3"/>
        <v>95.652173913043484</v>
      </c>
      <c r="AN15" s="119"/>
      <c r="AO15" s="116"/>
      <c r="AP15" s="161"/>
      <c r="AQ15" s="164"/>
      <c r="AR15" s="119"/>
      <c r="AS15" s="116"/>
      <c r="AT15" s="149"/>
      <c r="AU15" s="113"/>
      <c r="AV15" s="113"/>
      <c r="AW15" s="113"/>
      <c r="AX15" s="113"/>
      <c r="AY15" s="113"/>
      <c r="AZ15" s="119"/>
      <c r="BA15" s="116"/>
      <c r="BB15" s="190"/>
      <c r="BC15" s="26">
        <v>3</v>
      </c>
      <c r="BD15" s="19"/>
      <c r="BE15" s="21"/>
      <c r="BF15" s="21"/>
      <c r="BG15" s="21"/>
      <c r="BH15" s="22"/>
    </row>
    <row r="16" spans="1:60" x14ac:dyDescent="0.25">
      <c r="A16" s="184"/>
      <c r="B16" s="137"/>
      <c r="C16" s="137"/>
      <c r="D16" s="134"/>
      <c r="E16" s="137"/>
      <c r="F16" s="137"/>
      <c r="G16" s="143"/>
      <c r="H16" s="146"/>
      <c r="I16" s="119"/>
      <c r="J16" s="137"/>
      <c r="K16" s="119"/>
      <c r="L16" s="119"/>
      <c r="M16" s="116"/>
      <c r="N16" s="7"/>
      <c r="O16" s="5"/>
      <c r="P16" s="5" t="s">
        <v>133</v>
      </c>
      <c r="Q16" s="89">
        <f t="shared" si="4"/>
        <v>10</v>
      </c>
      <c r="R16" s="104"/>
      <c r="S16" s="89" t="str">
        <f t="shared" si="5"/>
        <v/>
      </c>
      <c r="T16" s="98"/>
      <c r="U16" s="89" t="str">
        <f t="shared" si="0"/>
        <v/>
      </c>
      <c r="V16" s="5"/>
      <c r="W16" s="98"/>
      <c r="X16" s="89" t="str">
        <f t="shared" si="9"/>
        <v/>
      </c>
      <c r="Y16" s="104"/>
      <c r="Z16" s="104"/>
      <c r="AA16" s="89" t="str">
        <f t="shared" si="6"/>
        <v/>
      </c>
      <c r="AB16" s="104"/>
      <c r="AC16" s="104"/>
      <c r="AD16" s="89" t="str">
        <f t="shared" si="1"/>
        <v/>
      </c>
      <c r="AE16" s="104"/>
      <c r="AF16" s="104"/>
      <c r="AG16" s="89" t="str">
        <f t="shared" si="7"/>
        <v/>
      </c>
      <c r="AH16" s="104"/>
      <c r="AI16" s="104"/>
      <c r="AJ16" s="89" t="str">
        <f t="shared" si="8"/>
        <v/>
      </c>
      <c r="AK16" s="28"/>
      <c r="AL16" s="16" t="str">
        <f t="shared" si="2"/>
        <v/>
      </c>
      <c r="AM16" s="39" t="str">
        <f t="shared" si="3"/>
        <v/>
      </c>
      <c r="AN16" s="119"/>
      <c r="AO16" s="116"/>
      <c r="AP16" s="161"/>
      <c r="AQ16" s="164"/>
      <c r="AR16" s="119"/>
      <c r="AS16" s="116"/>
      <c r="AT16" s="149"/>
      <c r="AU16" s="113"/>
      <c r="AV16" s="113"/>
      <c r="AW16" s="113"/>
      <c r="AX16" s="113"/>
      <c r="AY16" s="113"/>
      <c r="AZ16" s="119"/>
      <c r="BA16" s="116"/>
      <c r="BB16" s="190"/>
      <c r="BC16" s="26">
        <v>4</v>
      </c>
      <c r="BD16" s="19"/>
      <c r="BE16" s="21"/>
      <c r="BF16" s="21"/>
      <c r="BG16" s="21"/>
      <c r="BH16" s="22"/>
    </row>
    <row r="17" spans="1:65" ht="15.75" thickBot="1" x14ac:dyDescent="0.3">
      <c r="A17" s="185"/>
      <c r="B17" s="138"/>
      <c r="C17" s="138"/>
      <c r="D17" s="135"/>
      <c r="E17" s="138"/>
      <c r="F17" s="138"/>
      <c r="G17" s="144"/>
      <c r="H17" s="147"/>
      <c r="I17" s="120"/>
      <c r="J17" s="138"/>
      <c r="K17" s="120"/>
      <c r="L17" s="120"/>
      <c r="M17" s="117"/>
      <c r="N17" s="8"/>
      <c r="O17" s="9"/>
      <c r="P17" s="9"/>
      <c r="Q17" s="90" t="str">
        <f t="shared" si="4"/>
        <v/>
      </c>
      <c r="R17" s="105"/>
      <c r="S17" s="90" t="str">
        <f t="shared" si="5"/>
        <v/>
      </c>
      <c r="T17" s="99"/>
      <c r="U17" s="90" t="str">
        <f t="shared" si="0"/>
        <v/>
      </c>
      <c r="V17" s="9"/>
      <c r="W17" s="99"/>
      <c r="X17" s="90" t="str">
        <f t="shared" si="9"/>
        <v/>
      </c>
      <c r="Y17" s="105"/>
      <c r="Z17" s="105"/>
      <c r="AA17" s="90" t="str">
        <f t="shared" si="6"/>
        <v/>
      </c>
      <c r="AB17" s="105"/>
      <c r="AC17" s="105"/>
      <c r="AD17" s="90" t="str">
        <f t="shared" si="1"/>
        <v/>
      </c>
      <c r="AE17" s="105"/>
      <c r="AF17" s="105"/>
      <c r="AG17" s="90" t="str">
        <f t="shared" si="7"/>
        <v/>
      </c>
      <c r="AH17" s="105"/>
      <c r="AI17" s="105"/>
      <c r="AJ17" s="90" t="str">
        <f t="shared" si="8"/>
        <v/>
      </c>
      <c r="AK17" s="6"/>
      <c r="AL17" s="17" t="str">
        <f t="shared" si="2"/>
        <v/>
      </c>
      <c r="AM17" s="18" t="str">
        <f t="shared" si="3"/>
        <v/>
      </c>
      <c r="AN17" s="120"/>
      <c r="AO17" s="117"/>
      <c r="AP17" s="162"/>
      <c r="AQ17" s="165"/>
      <c r="AR17" s="120"/>
      <c r="AS17" s="117"/>
      <c r="AT17" s="150"/>
      <c r="AU17" s="114"/>
      <c r="AV17" s="114"/>
      <c r="AW17" s="114"/>
      <c r="AX17" s="114"/>
      <c r="AY17" s="114"/>
      <c r="AZ17" s="120"/>
      <c r="BA17" s="117"/>
      <c r="BB17" s="191"/>
      <c r="BC17" s="27">
        <v>5</v>
      </c>
      <c r="BD17" s="20"/>
      <c r="BE17" s="23"/>
      <c r="BF17" s="23"/>
      <c r="BG17" s="23"/>
      <c r="BH17" s="24"/>
    </row>
    <row r="18" spans="1:65" x14ac:dyDescent="0.25">
      <c r="A18" s="186"/>
      <c r="B18" s="121"/>
      <c r="C18" s="121"/>
      <c r="D18" s="125"/>
      <c r="E18" s="121"/>
      <c r="F18" s="131"/>
      <c r="G18" s="132"/>
      <c r="H18" s="121"/>
      <c r="I18" s="111"/>
      <c r="J18" s="121"/>
      <c r="K18" s="111"/>
      <c r="L18" s="111"/>
      <c r="M18" s="111"/>
      <c r="N18" s="73"/>
      <c r="O18" s="73"/>
      <c r="P18" s="73"/>
      <c r="Q18" s="91"/>
      <c r="R18" s="94"/>
      <c r="S18" s="91"/>
      <c r="T18" s="93"/>
      <c r="U18" s="91"/>
      <c r="V18" s="73"/>
      <c r="W18" s="93"/>
      <c r="X18" s="91"/>
      <c r="Y18" s="94"/>
      <c r="Z18" s="94"/>
      <c r="AA18" s="91"/>
      <c r="AB18" s="94"/>
      <c r="AC18" s="94"/>
      <c r="AD18" s="91"/>
      <c r="AE18" s="94"/>
      <c r="AF18" s="94"/>
      <c r="AG18" s="91"/>
      <c r="AH18" s="94"/>
      <c r="AI18" s="94"/>
      <c r="AJ18" s="91"/>
      <c r="AK18" s="94"/>
      <c r="AL18" s="100"/>
      <c r="AM18" s="100"/>
      <c r="AN18" s="122"/>
      <c r="AO18" s="122"/>
      <c r="AP18" s="123"/>
      <c r="AQ18" s="124"/>
      <c r="AR18" s="122"/>
      <c r="AS18" s="122"/>
      <c r="AT18" s="111"/>
      <c r="AU18" s="111"/>
      <c r="AV18" s="111"/>
      <c r="AW18" s="111"/>
      <c r="AX18" s="111"/>
      <c r="AY18" s="111"/>
      <c r="AZ18" s="111"/>
      <c r="BA18" s="111"/>
      <c r="BB18" s="111"/>
      <c r="BC18" s="78"/>
      <c r="BD18" s="79"/>
      <c r="BE18" s="80"/>
      <c r="BF18" s="80"/>
      <c r="BG18" s="80"/>
      <c r="BH18" s="80"/>
      <c r="BI18" s="265"/>
      <c r="BJ18" s="265"/>
      <c r="BK18" s="265"/>
      <c r="BL18" s="265"/>
      <c r="BM18" s="265"/>
    </row>
    <row r="19" spans="1:65" x14ac:dyDescent="0.25">
      <c r="A19" s="186"/>
      <c r="B19" s="121"/>
      <c r="C19" s="121"/>
      <c r="D19" s="125"/>
      <c r="E19" s="121"/>
      <c r="F19" s="131"/>
      <c r="G19" s="132"/>
      <c r="H19" s="121"/>
      <c r="I19" s="111"/>
      <c r="J19" s="121"/>
      <c r="K19" s="111"/>
      <c r="L19" s="111"/>
      <c r="M19" s="111"/>
      <c r="N19" s="73"/>
      <c r="O19" s="73"/>
      <c r="P19" s="73"/>
      <c r="Q19" s="91"/>
      <c r="R19" s="94"/>
      <c r="S19" s="91"/>
      <c r="T19" s="93"/>
      <c r="U19" s="91"/>
      <c r="V19" s="73"/>
      <c r="W19" s="93"/>
      <c r="X19" s="91"/>
      <c r="Y19" s="94"/>
      <c r="Z19" s="94"/>
      <c r="AA19" s="91"/>
      <c r="AB19" s="94"/>
      <c r="AC19" s="94"/>
      <c r="AD19" s="91"/>
      <c r="AE19" s="94"/>
      <c r="AF19" s="94"/>
      <c r="AG19" s="91"/>
      <c r="AH19" s="94"/>
      <c r="AI19" s="94"/>
      <c r="AJ19" s="91"/>
      <c r="AK19" s="94"/>
      <c r="AL19" s="100"/>
      <c r="AM19" s="100"/>
      <c r="AN19" s="111"/>
      <c r="AO19" s="111"/>
      <c r="AP19" s="123"/>
      <c r="AQ19" s="124"/>
      <c r="AR19" s="111"/>
      <c r="AS19" s="111"/>
      <c r="AT19" s="111"/>
      <c r="AU19" s="111"/>
      <c r="AV19" s="111"/>
      <c r="AW19" s="111"/>
      <c r="AX19" s="111"/>
      <c r="AY19" s="111"/>
      <c r="AZ19" s="111"/>
      <c r="BA19" s="111"/>
      <c r="BB19" s="111"/>
      <c r="BC19" s="81"/>
      <c r="BD19" s="79"/>
      <c r="BE19" s="80"/>
      <c r="BF19" s="80"/>
      <c r="BG19" s="80"/>
      <c r="BH19" s="80"/>
      <c r="BI19" s="265"/>
      <c r="BJ19" s="265"/>
      <c r="BK19" s="265"/>
      <c r="BL19" s="265"/>
      <c r="BM19" s="265"/>
    </row>
    <row r="20" spans="1:65" x14ac:dyDescent="0.25">
      <c r="A20" s="186"/>
      <c r="B20" s="121"/>
      <c r="C20" s="121"/>
      <c r="D20" s="125"/>
      <c r="E20" s="121"/>
      <c r="F20" s="131"/>
      <c r="G20" s="132"/>
      <c r="H20" s="121"/>
      <c r="I20" s="111"/>
      <c r="J20" s="121"/>
      <c r="K20" s="111"/>
      <c r="L20" s="111"/>
      <c r="M20" s="111"/>
      <c r="N20" s="73"/>
      <c r="O20" s="73"/>
      <c r="P20" s="73"/>
      <c r="Q20" s="91"/>
      <c r="R20" s="94"/>
      <c r="S20" s="91"/>
      <c r="T20" s="93"/>
      <c r="U20" s="91"/>
      <c r="V20" s="73"/>
      <c r="W20" s="93"/>
      <c r="X20" s="91"/>
      <c r="Y20" s="94"/>
      <c r="Z20" s="94"/>
      <c r="AA20" s="91"/>
      <c r="AB20" s="94"/>
      <c r="AC20" s="94"/>
      <c r="AD20" s="91"/>
      <c r="AE20" s="94"/>
      <c r="AF20" s="94"/>
      <c r="AG20" s="91"/>
      <c r="AH20" s="94"/>
      <c r="AI20" s="94"/>
      <c r="AJ20" s="91"/>
      <c r="AK20" s="94"/>
      <c r="AL20" s="100"/>
      <c r="AM20" s="100"/>
      <c r="AN20" s="111"/>
      <c r="AO20" s="111"/>
      <c r="AP20" s="123"/>
      <c r="AQ20" s="124"/>
      <c r="AR20" s="111"/>
      <c r="AS20" s="111"/>
      <c r="AT20" s="111"/>
      <c r="AU20" s="111"/>
      <c r="AV20" s="111"/>
      <c r="AW20" s="111"/>
      <c r="AX20" s="111"/>
      <c r="AY20" s="111"/>
      <c r="AZ20" s="111"/>
      <c r="BA20" s="111"/>
      <c r="BB20" s="111"/>
      <c r="BC20" s="81"/>
      <c r="BD20" s="79"/>
      <c r="BE20" s="80"/>
      <c r="BF20" s="80"/>
      <c r="BG20" s="80"/>
      <c r="BH20" s="80"/>
      <c r="BI20" s="265"/>
      <c r="BJ20" s="265"/>
      <c r="BK20" s="265"/>
      <c r="BL20" s="265"/>
      <c r="BM20" s="265"/>
    </row>
    <row r="21" spans="1:65" x14ac:dyDescent="0.25">
      <c r="A21" s="186"/>
      <c r="B21" s="121"/>
      <c r="C21" s="121"/>
      <c r="D21" s="125"/>
      <c r="E21" s="121"/>
      <c r="F21" s="131"/>
      <c r="G21" s="132"/>
      <c r="H21" s="121"/>
      <c r="I21" s="111"/>
      <c r="J21" s="121"/>
      <c r="K21" s="111"/>
      <c r="L21" s="111"/>
      <c r="M21" s="111"/>
      <c r="N21" s="73"/>
      <c r="O21" s="73"/>
      <c r="P21" s="73"/>
      <c r="Q21" s="91"/>
      <c r="R21" s="94"/>
      <c r="S21" s="91"/>
      <c r="T21" s="93"/>
      <c r="U21" s="91"/>
      <c r="V21" s="73"/>
      <c r="W21" s="93"/>
      <c r="X21" s="91"/>
      <c r="Y21" s="94"/>
      <c r="Z21" s="94"/>
      <c r="AA21" s="91"/>
      <c r="AB21" s="94"/>
      <c r="AC21" s="94"/>
      <c r="AD21" s="91"/>
      <c r="AE21" s="94"/>
      <c r="AF21" s="94"/>
      <c r="AG21" s="91"/>
      <c r="AH21" s="94"/>
      <c r="AI21" s="94"/>
      <c r="AJ21" s="91"/>
      <c r="AK21" s="94"/>
      <c r="AL21" s="100"/>
      <c r="AM21" s="100"/>
      <c r="AN21" s="111"/>
      <c r="AO21" s="111"/>
      <c r="AP21" s="123"/>
      <c r="AQ21" s="124"/>
      <c r="AR21" s="111"/>
      <c r="AS21" s="111"/>
      <c r="AT21" s="111"/>
      <c r="AU21" s="111"/>
      <c r="AV21" s="111"/>
      <c r="AW21" s="111"/>
      <c r="AX21" s="111"/>
      <c r="AY21" s="111"/>
      <c r="AZ21" s="111"/>
      <c r="BA21" s="111"/>
      <c r="BB21" s="111"/>
      <c r="BC21" s="81"/>
      <c r="BD21" s="79"/>
      <c r="BE21" s="80"/>
      <c r="BF21" s="80"/>
      <c r="BG21" s="80"/>
      <c r="BH21" s="80"/>
      <c r="BI21" s="265"/>
      <c r="BJ21" s="265"/>
      <c r="BK21" s="265"/>
      <c r="BL21" s="265"/>
      <c r="BM21" s="265"/>
    </row>
    <row r="22" spans="1:65" x14ac:dyDescent="0.25">
      <c r="A22" s="186"/>
      <c r="B22" s="121"/>
      <c r="C22" s="121"/>
      <c r="D22" s="125"/>
      <c r="E22" s="121"/>
      <c r="F22" s="131"/>
      <c r="G22" s="132"/>
      <c r="H22" s="121"/>
      <c r="I22" s="111"/>
      <c r="J22" s="121"/>
      <c r="K22" s="111"/>
      <c r="L22" s="111"/>
      <c r="M22" s="111"/>
      <c r="N22" s="73"/>
      <c r="O22" s="73"/>
      <c r="P22" s="73"/>
      <c r="Q22" s="91"/>
      <c r="R22" s="94"/>
      <c r="S22" s="91"/>
      <c r="T22" s="93"/>
      <c r="U22" s="91"/>
      <c r="V22" s="73"/>
      <c r="W22" s="93"/>
      <c r="X22" s="91"/>
      <c r="Y22" s="94"/>
      <c r="Z22" s="94"/>
      <c r="AA22" s="91"/>
      <c r="AB22" s="94"/>
      <c r="AC22" s="94"/>
      <c r="AD22" s="91"/>
      <c r="AE22" s="94"/>
      <c r="AF22" s="94"/>
      <c r="AG22" s="91"/>
      <c r="AH22" s="94"/>
      <c r="AI22" s="94"/>
      <c r="AJ22" s="91"/>
      <c r="AK22" s="94"/>
      <c r="AL22" s="100"/>
      <c r="AM22" s="100"/>
      <c r="AN22" s="111"/>
      <c r="AO22" s="111"/>
      <c r="AP22" s="123"/>
      <c r="AQ22" s="124"/>
      <c r="AR22" s="111"/>
      <c r="AS22" s="111"/>
      <c r="AT22" s="111"/>
      <c r="AU22" s="111"/>
      <c r="AV22" s="111"/>
      <c r="AW22" s="111"/>
      <c r="AX22" s="111"/>
      <c r="AY22" s="111"/>
      <c r="AZ22" s="111"/>
      <c r="BA22" s="111"/>
      <c r="BB22" s="111"/>
      <c r="BC22" s="81"/>
      <c r="BD22" s="79"/>
      <c r="BE22" s="80"/>
      <c r="BF22" s="80"/>
      <c r="BG22" s="80"/>
      <c r="BH22" s="80"/>
      <c r="BI22" s="265"/>
      <c r="BJ22" s="265"/>
      <c r="BK22" s="265"/>
      <c r="BL22" s="265"/>
      <c r="BM22" s="265"/>
    </row>
    <row r="23" spans="1:65" x14ac:dyDescent="0.25">
      <c r="A23" s="186"/>
      <c r="B23" s="121"/>
      <c r="C23" s="121"/>
      <c r="D23" s="125"/>
      <c r="E23" s="121"/>
      <c r="F23" s="131"/>
      <c r="G23" s="132"/>
      <c r="H23" s="121"/>
      <c r="I23" s="111"/>
      <c r="J23" s="121"/>
      <c r="K23" s="111"/>
      <c r="L23" s="111"/>
      <c r="M23" s="111"/>
      <c r="N23" s="73"/>
      <c r="O23" s="73"/>
      <c r="P23" s="73"/>
      <c r="Q23" s="91"/>
      <c r="R23" s="94"/>
      <c r="S23" s="91"/>
      <c r="T23" s="93"/>
      <c r="U23" s="91"/>
      <c r="V23" s="73"/>
      <c r="W23" s="93"/>
      <c r="X23" s="91"/>
      <c r="Y23" s="94"/>
      <c r="Z23" s="94"/>
      <c r="AA23" s="91"/>
      <c r="AB23" s="94"/>
      <c r="AC23" s="94"/>
      <c r="AD23" s="91"/>
      <c r="AE23" s="94"/>
      <c r="AF23" s="94"/>
      <c r="AG23" s="91"/>
      <c r="AH23" s="94"/>
      <c r="AI23" s="94"/>
      <c r="AJ23" s="91"/>
      <c r="AK23" s="94"/>
      <c r="AL23" s="100"/>
      <c r="AM23" s="100"/>
      <c r="AN23" s="122"/>
      <c r="AO23" s="122"/>
      <c r="AP23" s="123"/>
      <c r="AQ23" s="124"/>
      <c r="AR23" s="122"/>
      <c r="AS23" s="122"/>
      <c r="AT23" s="111"/>
      <c r="AU23" s="111"/>
      <c r="AV23" s="111"/>
      <c r="AW23" s="111"/>
      <c r="AX23" s="111"/>
      <c r="AY23" s="111"/>
      <c r="AZ23" s="111"/>
      <c r="BA23" s="111"/>
      <c r="BB23" s="111"/>
      <c r="BC23" s="78"/>
      <c r="BD23" s="79"/>
      <c r="BE23" s="80"/>
      <c r="BF23" s="80"/>
      <c r="BG23" s="80"/>
      <c r="BH23" s="80"/>
      <c r="BI23" s="265"/>
      <c r="BJ23" s="265"/>
      <c r="BK23" s="265"/>
      <c r="BL23" s="265"/>
      <c r="BM23" s="265"/>
    </row>
    <row r="24" spans="1:65" x14ac:dyDescent="0.25">
      <c r="A24" s="186"/>
      <c r="B24" s="121"/>
      <c r="C24" s="121"/>
      <c r="D24" s="125"/>
      <c r="E24" s="121"/>
      <c r="F24" s="131"/>
      <c r="G24" s="132"/>
      <c r="H24" s="121"/>
      <c r="I24" s="111"/>
      <c r="J24" s="121"/>
      <c r="K24" s="111"/>
      <c r="L24" s="111"/>
      <c r="M24" s="111"/>
      <c r="N24" s="73"/>
      <c r="O24" s="73"/>
      <c r="P24" s="73"/>
      <c r="Q24" s="91"/>
      <c r="R24" s="94"/>
      <c r="S24" s="91"/>
      <c r="T24" s="93"/>
      <c r="U24" s="91"/>
      <c r="V24" s="73"/>
      <c r="W24" s="93"/>
      <c r="X24" s="91"/>
      <c r="Y24" s="94"/>
      <c r="Z24" s="94"/>
      <c r="AA24" s="91"/>
      <c r="AB24" s="94"/>
      <c r="AC24" s="94"/>
      <c r="AD24" s="91"/>
      <c r="AE24" s="94"/>
      <c r="AF24" s="94"/>
      <c r="AG24" s="91"/>
      <c r="AH24" s="94"/>
      <c r="AI24" s="94"/>
      <c r="AJ24" s="91"/>
      <c r="AK24" s="94"/>
      <c r="AL24" s="100"/>
      <c r="AM24" s="100"/>
      <c r="AN24" s="111"/>
      <c r="AO24" s="111"/>
      <c r="AP24" s="123"/>
      <c r="AQ24" s="124"/>
      <c r="AR24" s="111"/>
      <c r="AS24" s="111"/>
      <c r="AT24" s="111"/>
      <c r="AU24" s="111"/>
      <c r="AV24" s="111"/>
      <c r="AW24" s="111"/>
      <c r="AX24" s="111"/>
      <c r="AY24" s="111"/>
      <c r="AZ24" s="111"/>
      <c r="BA24" s="111"/>
      <c r="BB24" s="111"/>
      <c r="BC24" s="81"/>
      <c r="BD24" s="79"/>
      <c r="BE24" s="80"/>
      <c r="BF24" s="80"/>
      <c r="BG24" s="80"/>
      <c r="BH24" s="80"/>
      <c r="BI24" s="265"/>
      <c r="BJ24" s="265"/>
      <c r="BK24" s="265"/>
      <c r="BL24" s="265"/>
      <c r="BM24" s="265"/>
    </row>
    <row r="25" spans="1:65" x14ac:dyDescent="0.25">
      <c r="A25" s="186"/>
      <c r="B25" s="121"/>
      <c r="C25" s="121"/>
      <c r="D25" s="125"/>
      <c r="E25" s="121"/>
      <c r="F25" s="131"/>
      <c r="G25" s="132"/>
      <c r="H25" s="121"/>
      <c r="I25" s="111"/>
      <c r="J25" s="121"/>
      <c r="K25" s="111"/>
      <c r="L25" s="111"/>
      <c r="M25" s="111"/>
      <c r="N25" s="73"/>
      <c r="O25" s="73"/>
      <c r="P25" s="73"/>
      <c r="Q25" s="91"/>
      <c r="R25" s="94"/>
      <c r="S25" s="91"/>
      <c r="T25" s="93"/>
      <c r="U25" s="91"/>
      <c r="V25" s="73"/>
      <c r="W25" s="93"/>
      <c r="X25" s="91"/>
      <c r="Y25" s="94"/>
      <c r="Z25" s="94"/>
      <c r="AA25" s="91"/>
      <c r="AB25" s="94"/>
      <c r="AC25" s="94"/>
      <c r="AD25" s="91"/>
      <c r="AE25" s="94"/>
      <c r="AF25" s="94"/>
      <c r="AG25" s="91"/>
      <c r="AH25" s="94"/>
      <c r="AI25" s="94"/>
      <c r="AJ25" s="91"/>
      <c r="AK25" s="94"/>
      <c r="AL25" s="100"/>
      <c r="AM25" s="100"/>
      <c r="AN25" s="111"/>
      <c r="AO25" s="111"/>
      <c r="AP25" s="123"/>
      <c r="AQ25" s="124"/>
      <c r="AR25" s="111"/>
      <c r="AS25" s="111"/>
      <c r="AT25" s="111"/>
      <c r="AU25" s="111"/>
      <c r="AV25" s="111"/>
      <c r="AW25" s="111"/>
      <c r="AX25" s="111"/>
      <c r="AY25" s="111"/>
      <c r="AZ25" s="111"/>
      <c r="BA25" s="111"/>
      <c r="BB25" s="111"/>
      <c r="BC25" s="81"/>
      <c r="BD25" s="79"/>
      <c r="BE25" s="80"/>
      <c r="BF25" s="80"/>
      <c r="BG25" s="80"/>
      <c r="BH25" s="80"/>
      <c r="BI25" s="265"/>
      <c r="BJ25" s="265"/>
      <c r="BK25" s="265"/>
      <c r="BL25" s="265"/>
      <c r="BM25" s="265"/>
    </row>
    <row r="26" spans="1:65" x14ac:dyDescent="0.25">
      <c r="A26" s="186"/>
      <c r="B26" s="121"/>
      <c r="C26" s="121"/>
      <c r="D26" s="125"/>
      <c r="E26" s="121"/>
      <c r="F26" s="131"/>
      <c r="G26" s="132"/>
      <c r="H26" s="121"/>
      <c r="I26" s="111"/>
      <c r="J26" s="121"/>
      <c r="K26" s="111"/>
      <c r="L26" s="111"/>
      <c r="M26" s="111"/>
      <c r="N26" s="73"/>
      <c r="O26" s="73"/>
      <c r="P26" s="73"/>
      <c r="Q26" s="91"/>
      <c r="R26" s="94"/>
      <c r="S26" s="91"/>
      <c r="T26" s="93"/>
      <c r="U26" s="91"/>
      <c r="V26" s="73"/>
      <c r="W26" s="93"/>
      <c r="X26" s="91"/>
      <c r="Y26" s="94"/>
      <c r="Z26" s="94"/>
      <c r="AA26" s="91"/>
      <c r="AB26" s="94"/>
      <c r="AC26" s="94"/>
      <c r="AD26" s="91"/>
      <c r="AE26" s="94"/>
      <c r="AF26" s="94"/>
      <c r="AG26" s="91"/>
      <c r="AH26" s="94"/>
      <c r="AI26" s="94"/>
      <c r="AJ26" s="91"/>
      <c r="AK26" s="94"/>
      <c r="AL26" s="100"/>
      <c r="AM26" s="100"/>
      <c r="AN26" s="111"/>
      <c r="AO26" s="111"/>
      <c r="AP26" s="123"/>
      <c r="AQ26" s="124"/>
      <c r="AR26" s="111"/>
      <c r="AS26" s="111"/>
      <c r="AT26" s="111"/>
      <c r="AU26" s="111"/>
      <c r="AV26" s="111"/>
      <c r="AW26" s="111"/>
      <c r="AX26" s="111"/>
      <c r="AY26" s="111"/>
      <c r="AZ26" s="111"/>
      <c r="BA26" s="111"/>
      <c r="BB26" s="111"/>
      <c r="BC26" s="81"/>
      <c r="BD26" s="79"/>
      <c r="BE26" s="80"/>
      <c r="BF26" s="80"/>
      <c r="BG26" s="80"/>
      <c r="BH26" s="80"/>
      <c r="BI26" s="265"/>
      <c r="BJ26" s="265"/>
      <c r="BK26" s="265"/>
      <c r="BL26" s="265"/>
      <c r="BM26" s="265"/>
    </row>
    <row r="27" spans="1:65" x14ac:dyDescent="0.25">
      <c r="A27" s="186"/>
      <c r="B27" s="121"/>
      <c r="C27" s="121"/>
      <c r="D27" s="125"/>
      <c r="E27" s="121"/>
      <c r="F27" s="131"/>
      <c r="G27" s="132"/>
      <c r="H27" s="121"/>
      <c r="I27" s="111"/>
      <c r="J27" s="121"/>
      <c r="K27" s="111"/>
      <c r="L27" s="111"/>
      <c r="M27" s="111"/>
      <c r="N27" s="73"/>
      <c r="O27" s="73"/>
      <c r="P27" s="73"/>
      <c r="Q27" s="91"/>
      <c r="R27" s="94"/>
      <c r="S27" s="91"/>
      <c r="T27" s="93"/>
      <c r="U27" s="91"/>
      <c r="V27" s="73"/>
      <c r="W27" s="93"/>
      <c r="X27" s="91"/>
      <c r="Y27" s="94"/>
      <c r="Z27" s="94"/>
      <c r="AA27" s="91"/>
      <c r="AB27" s="94"/>
      <c r="AC27" s="94"/>
      <c r="AD27" s="91"/>
      <c r="AE27" s="94"/>
      <c r="AF27" s="94"/>
      <c r="AG27" s="91"/>
      <c r="AH27" s="94"/>
      <c r="AI27" s="94"/>
      <c r="AJ27" s="91"/>
      <c r="AK27" s="94"/>
      <c r="AL27" s="100"/>
      <c r="AM27" s="100"/>
      <c r="AN27" s="111"/>
      <c r="AO27" s="111"/>
      <c r="AP27" s="123"/>
      <c r="AQ27" s="124"/>
      <c r="AR27" s="111"/>
      <c r="AS27" s="111"/>
      <c r="AT27" s="111"/>
      <c r="AU27" s="111"/>
      <c r="AV27" s="111"/>
      <c r="AW27" s="111"/>
      <c r="AX27" s="111"/>
      <c r="AY27" s="111"/>
      <c r="AZ27" s="111"/>
      <c r="BA27" s="111"/>
      <c r="BB27" s="111"/>
      <c r="BC27" s="81"/>
      <c r="BD27" s="79"/>
      <c r="BE27" s="80"/>
      <c r="BF27" s="80"/>
      <c r="BG27" s="80"/>
      <c r="BH27" s="80"/>
      <c r="BI27" s="265"/>
      <c r="BJ27" s="265"/>
      <c r="BK27" s="265"/>
      <c r="BL27" s="265"/>
      <c r="BM27" s="265"/>
    </row>
    <row r="28" spans="1:65" x14ac:dyDescent="0.25">
      <c r="A28" s="186"/>
      <c r="B28" s="121"/>
      <c r="C28" s="121"/>
      <c r="D28" s="125"/>
      <c r="E28" s="121"/>
      <c r="F28" s="131"/>
      <c r="G28" s="132"/>
      <c r="H28" s="121"/>
      <c r="I28" s="111"/>
      <c r="J28" s="121"/>
      <c r="K28" s="111"/>
      <c r="L28" s="111"/>
      <c r="M28" s="111"/>
      <c r="N28" s="73"/>
      <c r="O28" s="73"/>
      <c r="P28" s="73"/>
      <c r="Q28" s="91"/>
      <c r="R28" s="94"/>
      <c r="S28" s="91"/>
      <c r="T28" s="93"/>
      <c r="U28" s="91"/>
      <c r="V28" s="73"/>
      <c r="W28" s="93"/>
      <c r="X28" s="91"/>
      <c r="Y28" s="94"/>
      <c r="Z28" s="94"/>
      <c r="AA28" s="91"/>
      <c r="AB28" s="94"/>
      <c r="AC28" s="94"/>
      <c r="AD28" s="91"/>
      <c r="AE28" s="94"/>
      <c r="AF28" s="94"/>
      <c r="AG28" s="91"/>
      <c r="AH28" s="94"/>
      <c r="AI28" s="94"/>
      <c r="AJ28" s="91"/>
      <c r="AK28" s="94"/>
      <c r="AL28" s="100"/>
      <c r="AM28" s="100"/>
      <c r="AN28" s="122"/>
      <c r="AO28" s="122"/>
      <c r="AP28" s="123"/>
      <c r="AQ28" s="124"/>
      <c r="AR28" s="122"/>
      <c r="AS28" s="122"/>
      <c r="AT28" s="111"/>
      <c r="AU28" s="111"/>
      <c r="AV28" s="111"/>
      <c r="AW28" s="111"/>
      <c r="AX28" s="111"/>
      <c r="AY28" s="111"/>
      <c r="AZ28" s="111"/>
      <c r="BA28" s="111"/>
      <c r="BB28" s="111"/>
      <c r="BC28" s="78"/>
      <c r="BD28" s="79"/>
      <c r="BE28" s="80"/>
      <c r="BF28" s="80"/>
      <c r="BG28" s="80"/>
      <c r="BH28" s="80"/>
      <c r="BI28" s="265"/>
      <c r="BJ28" s="265"/>
      <c r="BK28" s="265"/>
      <c r="BL28" s="265"/>
      <c r="BM28" s="265"/>
    </row>
    <row r="29" spans="1:65" x14ac:dyDescent="0.25">
      <c r="A29" s="186"/>
      <c r="B29" s="121"/>
      <c r="C29" s="121"/>
      <c r="D29" s="125"/>
      <c r="E29" s="121"/>
      <c r="F29" s="131"/>
      <c r="G29" s="132"/>
      <c r="H29" s="121"/>
      <c r="I29" s="111"/>
      <c r="J29" s="121"/>
      <c r="K29" s="111"/>
      <c r="L29" s="111"/>
      <c r="M29" s="111"/>
      <c r="N29" s="73"/>
      <c r="O29" s="73"/>
      <c r="P29" s="73"/>
      <c r="Q29" s="91"/>
      <c r="R29" s="94"/>
      <c r="S29" s="91"/>
      <c r="T29" s="93"/>
      <c r="U29" s="91"/>
      <c r="V29" s="73"/>
      <c r="W29" s="93"/>
      <c r="X29" s="91"/>
      <c r="Y29" s="94"/>
      <c r="Z29" s="94"/>
      <c r="AA29" s="91"/>
      <c r="AB29" s="94"/>
      <c r="AC29" s="94"/>
      <c r="AD29" s="91"/>
      <c r="AE29" s="94"/>
      <c r="AF29" s="94"/>
      <c r="AG29" s="91"/>
      <c r="AH29" s="94"/>
      <c r="AI29" s="94"/>
      <c r="AJ29" s="91"/>
      <c r="AK29" s="94"/>
      <c r="AL29" s="100"/>
      <c r="AM29" s="100"/>
      <c r="AN29" s="111"/>
      <c r="AO29" s="111"/>
      <c r="AP29" s="123"/>
      <c r="AQ29" s="124"/>
      <c r="AR29" s="111"/>
      <c r="AS29" s="111"/>
      <c r="AT29" s="111"/>
      <c r="AU29" s="111"/>
      <c r="AV29" s="111"/>
      <c r="AW29" s="111"/>
      <c r="AX29" s="111"/>
      <c r="AY29" s="111"/>
      <c r="AZ29" s="111"/>
      <c r="BA29" s="111"/>
      <c r="BB29" s="111"/>
      <c r="BC29" s="81"/>
      <c r="BD29" s="79"/>
      <c r="BE29" s="80"/>
      <c r="BF29" s="80"/>
      <c r="BG29" s="80"/>
      <c r="BH29" s="80"/>
      <c r="BI29" s="265"/>
      <c r="BJ29" s="265"/>
      <c r="BK29" s="265"/>
      <c r="BL29" s="265"/>
      <c r="BM29" s="265"/>
    </row>
    <row r="30" spans="1:65" x14ac:dyDescent="0.25">
      <c r="A30" s="186"/>
      <c r="B30" s="121"/>
      <c r="C30" s="121"/>
      <c r="D30" s="125"/>
      <c r="E30" s="121"/>
      <c r="F30" s="131"/>
      <c r="G30" s="132"/>
      <c r="H30" s="121"/>
      <c r="I30" s="111"/>
      <c r="J30" s="121"/>
      <c r="K30" s="111"/>
      <c r="L30" s="111"/>
      <c r="M30" s="111"/>
      <c r="N30" s="73"/>
      <c r="O30" s="73"/>
      <c r="P30" s="73"/>
      <c r="Q30" s="91"/>
      <c r="R30" s="94"/>
      <c r="S30" s="91"/>
      <c r="T30" s="93"/>
      <c r="U30" s="91"/>
      <c r="V30" s="73"/>
      <c r="W30" s="93"/>
      <c r="X30" s="91"/>
      <c r="Y30" s="94"/>
      <c r="Z30" s="94"/>
      <c r="AA30" s="91"/>
      <c r="AB30" s="94"/>
      <c r="AC30" s="94"/>
      <c r="AD30" s="91"/>
      <c r="AE30" s="94"/>
      <c r="AF30" s="94"/>
      <c r="AG30" s="91"/>
      <c r="AH30" s="94"/>
      <c r="AI30" s="94"/>
      <c r="AJ30" s="91"/>
      <c r="AK30" s="94"/>
      <c r="AL30" s="100"/>
      <c r="AM30" s="100"/>
      <c r="AN30" s="111"/>
      <c r="AO30" s="111"/>
      <c r="AP30" s="123"/>
      <c r="AQ30" s="124"/>
      <c r="AR30" s="111"/>
      <c r="AS30" s="111"/>
      <c r="AT30" s="111"/>
      <c r="AU30" s="111"/>
      <c r="AV30" s="111"/>
      <c r="AW30" s="111"/>
      <c r="AX30" s="111"/>
      <c r="AY30" s="111"/>
      <c r="AZ30" s="111"/>
      <c r="BA30" s="111"/>
      <c r="BB30" s="111"/>
      <c r="BC30" s="81"/>
      <c r="BD30" s="79"/>
      <c r="BE30" s="80"/>
      <c r="BF30" s="80"/>
      <c r="BG30" s="80"/>
      <c r="BH30" s="80"/>
      <c r="BI30" s="265"/>
      <c r="BJ30" s="265"/>
      <c r="BK30" s="265"/>
      <c r="BL30" s="265"/>
      <c r="BM30" s="265"/>
    </row>
    <row r="31" spans="1:65" x14ac:dyDescent="0.25">
      <c r="A31" s="186"/>
      <c r="B31" s="121"/>
      <c r="C31" s="121"/>
      <c r="D31" s="125"/>
      <c r="E31" s="121"/>
      <c r="F31" s="131"/>
      <c r="G31" s="132"/>
      <c r="H31" s="121"/>
      <c r="I31" s="111"/>
      <c r="J31" s="121"/>
      <c r="K31" s="111"/>
      <c r="L31" s="111"/>
      <c r="M31" s="111"/>
      <c r="N31" s="73"/>
      <c r="O31" s="73"/>
      <c r="P31" s="73"/>
      <c r="Q31" s="91"/>
      <c r="R31" s="94"/>
      <c r="S31" s="91"/>
      <c r="T31" s="93"/>
      <c r="U31" s="91"/>
      <c r="V31" s="73"/>
      <c r="W31" s="93"/>
      <c r="X31" s="91"/>
      <c r="Y31" s="94"/>
      <c r="Z31" s="94"/>
      <c r="AA31" s="91"/>
      <c r="AB31" s="94"/>
      <c r="AC31" s="94"/>
      <c r="AD31" s="91"/>
      <c r="AE31" s="94"/>
      <c r="AF31" s="94"/>
      <c r="AG31" s="91"/>
      <c r="AH31" s="94"/>
      <c r="AI31" s="94"/>
      <c r="AJ31" s="91"/>
      <c r="AK31" s="94"/>
      <c r="AL31" s="100"/>
      <c r="AM31" s="100"/>
      <c r="AN31" s="111"/>
      <c r="AO31" s="111"/>
      <c r="AP31" s="123"/>
      <c r="AQ31" s="124"/>
      <c r="AR31" s="111"/>
      <c r="AS31" s="111"/>
      <c r="AT31" s="111"/>
      <c r="AU31" s="111"/>
      <c r="AV31" s="111"/>
      <c r="AW31" s="111"/>
      <c r="AX31" s="111"/>
      <c r="AY31" s="111"/>
      <c r="AZ31" s="111"/>
      <c r="BA31" s="111"/>
      <c r="BB31" s="111"/>
      <c r="BC31" s="81"/>
      <c r="BD31" s="79"/>
      <c r="BE31" s="80"/>
      <c r="BF31" s="80"/>
      <c r="BG31" s="80"/>
      <c r="BH31" s="80"/>
      <c r="BI31" s="265"/>
      <c r="BJ31" s="265"/>
      <c r="BK31" s="265"/>
      <c r="BL31" s="265"/>
      <c r="BM31" s="265"/>
    </row>
    <row r="32" spans="1:65" x14ac:dyDescent="0.25">
      <c r="A32" s="186"/>
      <c r="B32" s="121"/>
      <c r="C32" s="121"/>
      <c r="D32" s="125"/>
      <c r="E32" s="121"/>
      <c r="F32" s="131"/>
      <c r="G32" s="132"/>
      <c r="H32" s="121"/>
      <c r="I32" s="111"/>
      <c r="J32" s="121"/>
      <c r="K32" s="111"/>
      <c r="L32" s="111"/>
      <c r="M32" s="111"/>
      <c r="N32" s="73"/>
      <c r="O32" s="73"/>
      <c r="P32" s="73"/>
      <c r="Q32" s="91"/>
      <c r="R32" s="94"/>
      <c r="S32" s="91"/>
      <c r="T32" s="93"/>
      <c r="U32" s="91"/>
      <c r="V32" s="73"/>
      <c r="W32" s="93"/>
      <c r="X32" s="91"/>
      <c r="Y32" s="94"/>
      <c r="Z32" s="94"/>
      <c r="AA32" s="91"/>
      <c r="AB32" s="94"/>
      <c r="AC32" s="94"/>
      <c r="AD32" s="91"/>
      <c r="AE32" s="94"/>
      <c r="AF32" s="94"/>
      <c r="AG32" s="91"/>
      <c r="AH32" s="94"/>
      <c r="AI32" s="94"/>
      <c r="AJ32" s="91"/>
      <c r="AK32" s="94"/>
      <c r="AL32" s="100"/>
      <c r="AM32" s="100"/>
      <c r="AN32" s="111"/>
      <c r="AO32" s="111"/>
      <c r="AP32" s="123"/>
      <c r="AQ32" s="124"/>
      <c r="AR32" s="111"/>
      <c r="AS32" s="111"/>
      <c r="AT32" s="111"/>
      <c r="AU32" s="111"/>
      <c r="AV32" s="111"/>
      <c r="AW32" s="111"/>
      <c r="AX32" s="111"/>
      <c r="AY32" s="111"/>
      <c r="AZ32" s="111"/>
      <c r="BA32" s="111"/>
      <c r="BB32" s="111"/>
      <c r="BC32" s="81"/>
      <c r="BD32" s="79"/>
      <c r="BE32" s="80"/>
      <c r="BF32" s="80"/>
      <c r="BG32" s="80"/>
      <c r="BH32" s="80"/>
      <c r="BI32" s="265"/>
      <c r="BJ32" s="265"/>
      <c r="BK32" s="265"/>
      <c r="BL32" s="265"/>
      <c r="BM32" s="265"/>
    </row>
    <row r="33" spans="1:65" x14ac:dyDescent="0.25">
      <c r="A33" s="186"/>
      <c r="B33" s="121"/>
      <c r="C33" s="121"/>
      <c r="D33" s="125"/>
      <c r="E33" s="121"/>
      <c r="F33" s="131"/>
      <c r="G33" s="132"/>
      <c r="H33" s="121"/>
      <c r="I33" s="111"/>
      <c r="J33" s="121"/>
      <c r="K33" s="111"/>
      <c r="L33" s="111"/>
      <c r="M33" s="111"/>
      <c r="N33" s="73"/>
      <c r="O33" s="73"/>
      <c r="P33" s="73"/>
      <c r="Q33" s="91"/>
      <c r="R33" s="94"/>
      <c r="S33" s="91"/>
      <c r="T33" s="93"/>
      <c r="U33" s="91"/>
      <c r="V33" s="73"/>
      <c r="W33" s="93"/>
      <c r="X33" s="91"/>
      <c r="Y33" s="94"/>
      <c r="Z33" s="94"/>
      <c r="AA33" s="91"/>
      <c r="AB33" s="94"/>
      <c r="AC33" s="94"/>
      <c r="AD33" s="91"/>
      <c r="AE33" s="94"/>
      <c r="AF33" s="94"/>
      <c r="AG33" s="91"/>
      <c r="AH33" s="94"/>
      <c r="AI33" s="94"/>
      <c r="AJ33" s="91"/>
      <c r="AK33" s="94"/>
      <c r="AL33" s="100"/>
      <c r="AM33" s="100"/>
      <c r="AN33" s="122"/>
      <c r="AO33" s="122"/>
      <c r="AP33" s="123"/>
      <c r="AQ33" s="124"/>
      <c r="AR33" s="122"/>
      <c r="AS33" s="122"/>
      <c r="AT33" s="111"/>
      <c r="AU33" s="111"/>
      <c r="AV33" s="111"/>
      <c r="AW33" s="111"/>
      <c r="AX33" s="111"/>
      <c r="AY33" s="111"/>
      <c r="AZ33" s="111"/>
      <c r="BA33" s="111"/>
      <c r="BB33" s="111"/>
      <c r="BC33" s="78"/>
      <c r="BD33" s="79"/>
      <c r="BE33" s="80"/>
      <c r="BF33" s="80"/>
      <c r="BG33" s="80"/>
      <c r="BH33" s="80"/>
      <c r="BI33" s="265"/>
      <c r="BJ33" s="265"/>
      <c r="BK33" s="265"/>
      <c r="BL33" s="265"/>
      <c r="BM33" s="265"/>
    </row>
    <row r="34" spans="1:65" x14ac:dyDescent="0.25">
      <c r="A34" s="186"/>
      <c r="B34" s="121"/>
      <c r="C34" s="121"/>
      <c r="D34" s="125"/>
      <c r="E34" s="121"/>
      <c r="F34" s="131"/>
      <c r="G34" s="132"/>
      <c r="H34" s="121"/>
      <c r="I34" s="111"/>
      <c r="J34" s="121"/>
      <c r="K34" s="111"/>
      <c r="L34" s="111"/>
      <c r="M34" s="111"/>
      <c r="N34" s="73"/>
      <c r="O34" s="73"/>
      <c r="P34" s="73"/>
      <c r="Q34" s="91"/>
      <c r="R34" s="94"/>
      <c r="S34" s="91"/>
      <c r="T34" s="93"/>
      <c r="U34" s="91"/>
      <c r="V34" s="73"/>
      <c r="W34" s="93"/>
      <c r="X34" s="91"/>
      <c r="Y34" s="94"/>
      <c r="Z34" s="94"/>
      <c r="AA34" s="91"/>
      <c r="AB34" s="94"/>
      <c r="AC34" s="94"/>
      <c r="AD34" s="91"/>
      <c r="AE34" s="94"/>
      <c r="AF34" s="94"/>
      <c r="AG34" s="91"/>
      <c r="AH34" s="94"/>
      <c r="AI34" s="94"/>
      <c r="AJ34" s="91"/>
      <c r="AK34" s="94"/>
      <c r="AL34" s="100"/>
      <c r="AM34" s="100"/>
      <c r="AN34" s="111"/>
      <c r="AO34" s="111"/>
      <c r="AP34" s="123"/>
      <c r="AQ34" s="124"/>
      <c r="AR34" s="111"/>
      <c r="AS34" s="111"/>
      <c r="AT34" s="111"/>
      <c r="AU34" s="111"/>
      <c r="AV34" s="111"/>
      <c r="AW34" s="111"/>
      <c r="AX34" s="111"/>
      <c r="AY34" s="111"/>
      <c r="AZ34" s="111"/>
      <c r="BA34" s="111"/>
      <c r="BB34" s="111"/>
      <c r="BC34" s="81"/>
      <c r="BD34" s="79"/>
      <c r="BE34" s="80"/>
      <c r="BF34" s="80"/>
      <c r="BG34" s="80"/>
      <c r="BH34" s="80"/>
      <c r="BI34" s="265"/>
      <c r="BJ34" s="265"/>
      <c r="BK34" s="265"/>
      <c r="BL34" s="265"/>
      <c r="BM34" s="265"/>
    </row>
    <row r="35" spans="1:65" x14ac:dyDescent="0.25">
      <c r="A35" s="186"/>
      <c r="B35" s="121"/>
      <c r="C35" s="121"/>
      <c r="D35" s="125"/>
      <c r="E35" s="121"/>
      <c r="F35" s="131"/>
      <c r="G35" s="132"/>
      <c r="H35" s="121"/>
      <c r="I35" s="111"/>
      <c r="J35" s="121"/>
      <c r="K35" s="111"/>
      <c r="L35" s="111"/>
      <c r="M35" s="111"/>
      <c r="N35" s="73"/>
      <c r="O35" s="73"/>
      <c r="P35" s="73"/>
      <c r="Q35" s="91"/>
      <c r="R35" s="94"/>
      <c r="S35" s="91"/>
      <c r="T35" s="93"/>
      <c r="U35" s="91"/>
      <c r="V35" s="73"/>
      <c r="W35" s="93"/>
      <c r="X35" s="91"/>
      <c r="Y35" s="94"/>
      <c r="Z35" s="94"/>
      <c r="AA35" s="91"/>
      <c r="AB35" s="94"/>
      <c r="AC35" s="94"/>
      <c r="AD35" s="91"/>
      <c r="AE35" s="94"/>
      <c r="AF35" s="94"/>
      <c r="AG35" s="91"/>
      <c r="AH35" s="94"/>
      <c r="AI35" s="94"/>
      <c r="AJ35" s="91"/>
      <c r="AK35" s="94"/>
      <c r="AL35" s="100"/>
      <c r="AM35" s="100"/>
      <c r="AN35" s="111"/>
      <c r="AO35" s="111"/>
      <c r="AP35" s="123"/>
      <c r="AQ35" s="124"/>
      <c r="AR35" s="111"/>
      <c r="AS35" s="111"/>
      <c r="AT35" s="111"/>
      <c r="AU35" s="111"/>
      <c r="AV35" s="111"/>
      <c r="AW35" s="111"/>
      <c r="AX35" s="111"/>
      <c r="AY35" s="111"/>
      <c r="AZ35" s="111"/>
      <c r="BA35" s="111"/>
      <c r="BB35" s="111"/>
      <c r="BC35" s="81"/>
      <c r="BD35" s="79"/>
      <c r="BE35" s="80"/>
      <c r="BF35" s="80"/>
      <c r="BG35" s="80"/>
      <c r="BH35" s="80"/>
      <c r="BI35" s="265"/>
      <c r="BJ35" s="265"/>
      <c r="BK35" s="265"/>
      <c r="BL35" s="265"/>
      <c r="BM35" s="265"/>
    </row>
    <row r="36" spans="1:65" x14ac:dyDescent="0.25">
      <c r="A36" s="186"/>
      <c r="B36" s="121"/>
      <c r="C36" s="121"/>
      <c r="D36" s="125"/>
      <c r="E36" s="121"/>
      <c r="F36" s="131"/>
      <c r="G36" s="132"/>
      <c r="H36" s="121"/>
      <c r="I36" s="111"/>
      <c r="J36" s="121"/>
      <c r="K36" s="111"/>
      <c r="L36" s="111"/>
      <c r="M36" s="111"/>
      <c r="N36" s="73"/>
      <c r="O36" s="73"/>
      <c r="P36" s="73"/>
      <c r="Q36" s="91"/>
      <c r="R36" s="94"/>
      <c r="S36" s="91"/>
      <c r="T36" s="93"/>
      <c r="U36" s="91"/>
      <c r="V36" s="73"/>
      <c r="W36" s="93"/>
      <c r="X36" s="91"/>
      <c r="Y36" s="94"/>
      <c r="Z36" s="94"/>
      <c r="AA36" s="91"/>
      <c r="AB36" s="94"/>
      <c r="AC36" s="94"/>
      <c r="AD36" s="91"/>
      <c r="AE36" s="94"/>
      <c r="AF36" s="94"/>
      <c r="AG36" s="91"/>
      <c r="AH36" s="94"/>
      <c r="AI36" s="94"/>
      <c r="AJ36" s="91"/>
      <c r="AK36" s="94"/>
      <c r="AL36" s="100"/>
      <c r="AM36" s="100"/>
      <c r="AN36" s="111"/>
      <c r="AO36" s="111"/>
      <c r="AP36" s="123"/>
      <c r="AQ36" s="124"/>
      <c r="AR36" s="111"/>
      <c r="AS36" s="111"/>
      <c r="AT36" s="111"/>
      <c r="AU36" s="111"/>
      <c r="AV36" s="111"/>
      <c r="AW36" s="111"/>
      <c r="AX36" s="111"/>
      <c r="AY36" s="111"/>
      <c r="AZ36" s="111"/>
      <c r="BA36" s="111"/>
      <c r="BB36" s="111"/>
      <c r="BC36" s="81"/>
      <c r="BD36" s="79"/>
      <c r="BE36" s="80"/>
      <c r="BF36" s="80"/>
      <c r="BG36" s="80"/>
      <c r="BH36" s="80"/>
      <c r="BI36" s="265"/>
      <c r="BJ36" s="265"/>
      <c r="BK36" s="265"/>
      <c r="BL36" s="265"/>
      <c r="BM36" s="265"/>
    </row>
    <row r="37" spans="1:65" x14ac:dyDescent="0.25">
      <c r="A37" s="186"/>
      <c r="B37" s="121"/>
      <c r="C37" s="121"/>
      <c r="D37" s="125"/>
      <c r="E37" s="121"/>
      <c r="F37" s="131"/>
      <c r="G37" s="132"/>
      <c r="H37" s="121"/>
      <c r="I37" s="111"/>
      <c r="J37" s="121"/>
      <c r="K37" s="111"/>
      <c r="L37" s="111"/>
      <c r="M37" s="111"/>
      <c r="N37" s="73"/>
      <c r="O37" s="73"/>
      <c r="P37" s="73"/>
      <c r="Q37" s="91"/>
      <c r="R37" s="94"/>
      <c r="S37" s="91"/>
      <c r="T37" s="93"/>
      <c r="U37" s="91"/>
      <c r="V37" s="73"/>
      <c r="W37" s="93"/>
      <c r="X37" s="91"/>
      <c r="Y37" s="94"/>
      <c r="Z37" s="94"/>
      <c r="AA37" s="91"/>
      <c r="AB37" s="94"/>
      <c r="AC37" s="94"/>
      <c r="AD37" s="91"/>
      <c r="AE37" s="94"/>
      <c r="AF37" s="94"/>
      <c r="AG37" s="91"/>
      <c r="AH37" s="94"/>
      <c r="AI37" s="94"/>
      <c r="AJ37" s="91"/>
      <c r="AK37" s="94"/>
      <c r="AL37" s="100"/>
      <c r="AM37" s="100"/>
      <c r="AN37" s="111"/>
      <c r="AO37" s="111"/>
      <c r="AP37" s="123"/>
      <c r="AQ37" s="124"/>
      <c r="AR37" s="111"/>
      <c r="AS37" s="111"/>
      <c r="AT37" s="111"/>
      <c r="AU37" s="111"/>
      <c r="AV37" s="111"/>
      <c r="AW37" s="111"/>
      <c r="AX37" s="111"/>
      <c r="AY37" s="111"/>
      <c r="AZ37" s="111"/>
      <c r="BA37" s="111"/>
      <c r="BB37" s="111"/>
      <c r="BC37" s="81"/>
      <c r="BD37" s="79"/>
      <c r="BE37" s="80"/>
      <c r="BF37" s="80"/>
      <c r="BG37" s="80"/>
      <c r="BH37" s="80"/>
      <c r="BI37" s="265"/>
      <c r="BJ37" s="265"/>
      <c r="BK37" s="265"/>
      <c r="BL37" s="265"/>
      <c r="BM37" s="265"/>
    </row>
    <row r="38" spans="1:65" x14ac:dyDescent="0.25">
      <c r="A38" s="186"/>
      <c r="B38" s="121"/>
      <c r="C38" s="121"/>
      <c r="D38" s="125"/>
      <c r="E38" s="121"/>
      <c r="F38" s="131"/>
      <c r="G38" s="132"/>
      <c r="H38" s="121"/>
      <c r="I38" s="111"/>
      <c r="J38" s="121"/>
      <c r="K38" s="111"/>
      <c r="L38" s="111"/>
      <c r="M38" s="111"/>
      <c r="N38" s="73"/>
      <c r="O38" s="73"/>
      <c r="P38" s="73"/>
      <c r="Q38" s="91"/>
      <c r="R38" s="94"/>
      <c r="S38" s="91"/>
      <c r="T38" s="93"/>
      <c r="U38" s="91"/>
      <c r="V38" s="73"/>
      <c r="W38" s="93"/>
      <c r="X38" s="91"/>
      <c r="Y38" s="94"/>
      <c r="Z38" s="94"/>
      <c r="AA38" s="91"/>
      <c r="AB38" s="94"/>
      <c r="AC38" s="94"/>
      <c r="AD38" s="91"/>
      <c r="AE38" s="94"/>
      <c r="AF38" s="94"/>
      <c r="AG38" s="91"/>
      <c r="AH38" s="94"/>
      <c r="AI38" s="94"/>
      <c r="AJ38" s="91"/>
      <c r="AK38" s="94"/>
      <c r="AL38" s="100"/>
      <c r="AM38" s="100"/>
      <c r="AN38" s="122"/>
      <c r="AO38" s="122"/>
      <c r="AP38" s="123"/>
      <c r="AQ38" s="124"/>
      <c r="AR38" s="122"/>
      <c r="AS38" s="122"/>
      <c r="AT38" s="111"/>
      <c r="AU38" s="111"/>
      <c r="AV38" s="111"/>
      <c r="AW38" s="111"/>
      <c r="AX38" s="111"/>
      <c r="AY38" s="111"/>
      <c r="AZ38" s="111"/>
      <c r="BA38" s="111"/>
      <c r="BB38" s="111"/>
      <c r="BC38" s="78"/>
      <c r="BD38" s="79"/>
      <c r="BE38" s="80"/>
      <c r="BF38" s="80"/>
      <c r="BG38" s="80"/>
      <c r="BH38" s="80"/>
      <c r="BI38" s="265"/>
      <c r="BJ38" s="265"/>
      <c r="BK38" s="265"/>
      <c r="BL38" s="265"/>
      <c r="BM38" s="265"/>
    </row>
    <row r="39" spans="1:65" x14ac:dyDescent="0.25">
      <c r="A39" s="186"/>
      <c r="B39" s="121"/>
      <c r="C39" s="121"/>
      <c r="D39" s="125"/>
      <c r="E39" s="121"/>
      <c r="F39" s="131"/>
      <c r="G39" s="132"/>
      <c r="H39" s="121"/>
      <c r="I39" s="111"/>
      <c r="J39" s="121"/>
      <c r="K39" s="111"/>
      <c r="L39" s="111"/>
      <c r="M39" s="111"/>
      <c r="N39" s="73"/>
      <c r="O39" s="73"/>
      <c r="P39" s="73"/>
      <c r="Q39" s="91"/>
      <c r="R39" s="94"/>
      <c r="S39" s="91"/>
      <c r="T39" s="93"/>
      <c r="U39" s="91"/>
      <c r="V39" s="73"/>
      <c r="W39" s="93"/>
      <c r="X39" s="91"/>
      <c r="Y39" s="94"/>
      <c r="Z39" s="94"/>
      <c r="AA39" s="91"/>
      <c r="AB39" s="94"/>
      <c r="AC39" s="94"/>
      <c r="AD39" s="91"/>
      <c r="AE39" s="94"/>
      <c r="AF39" s="94"/>
      <c r="AG39" s="91"/>
      <c r="AH39" s="94"/>
      <c r="AI39" s="94"/>
      <c r="AJ39" s="91"/>
      <c r="AK39" s="94"/>
      <c r="AL39" s="100"/>
      <c r="AM39" s="100"/>
      <c r="AN39" s="111"/>
      <c r="AO39" s="111"/>
      <c r="AP39" s="123"/>
      <c r="AQ39" s="124"/>
      <c r="AR39" s="111"/>
      <c r="AS39" s="111"/>
      <c r="AT39" s="111"/>
      <c r="AU39" s="111"/>
      <c r="AV39" s="111"/>
      <c r="AW39" s="111"/>
      <c r="AX39" s="111"/>
      <c r="AY39" s="111"/>
      <c r="AZ39" s="111"/>
      <c r="BA39" s="111"/>
      <c r="BB39" s="111"/>
      <c r="BC39" s="81"/>
      <c r="BD39" s="79"/>
      <c r="BE39" s="80"/>
      <c r="BF39" s="80"/>
      <c r="BG39" s="80"/>
      <c r="BH39" s="80"/>
      <c r="BI39" s="265"/>
      <c r="BJ39" s="265"/>
      <c r="BK39" s="265"/>
      <c r="BL39" s="265"/>
      <c r="BM39" s="265"/>
    </row>
    <row r="40" spans="1:65" x14ac:dyDescent="0.25">
      <c r="A40" s="186"/>
      <c r="B40" s="121"/>
      <c r="C40" s="121"/>
      <c r="D40" s="125"/>
      <c r="E40" s="121"/>
      <c r="F40" s="131"/>
      <c r="G40" s="132"/>
      <c r="H40" s="121"/>
      <c r="I40" s="111"/>
      <c r="J40" s="121"/>
      <c r="K40" s="111"/>
      <c r="L40" s="111"/>
      <c r="M40" s="111"/>
      <c r="N40" s="73"/>
      <c r="O40" s="73"/>
      <c r="P40" s="73"/>
      <c r="Q40" s="91"/>
      <c r="R40" s="94"/>
      <c r="S40" s="91"/>
      <c r="T40" s="93"/>
      <c r="U40" s="91"/>
      <c r="V40" s="73"/>
      <c r="W40" s="93"/>
      <c r="X40" s="91"/>
      <c r="Y40" s="94"/>
      <c r="Z40" s="94"/>
      <c r="AA40" s="91"/>
      <c r="AB40" s="94"/>
      <c r="AC40" s="94"/>
      <c r="AD40" s="91"/>
      <c r="AE40" s="94"/>
      <c r="AF40" s="94"/>
      <c r="AG40" s="91"/>
      <c r="AH40" s="94"/>
      <c r="AI40" s="94"/>
      <c r="AJ40" s="91"/>
      <c r="AK40" s="94"/>
      <c r="AL40" s="100"/>
      <c r="AM40" s="100"/>
      <c r="AN40" s="111"/>
      <c r="AO40" s="111"/>
      <c r="AP40" s="123"/>
      <c r="AQ40" s="124"/>
      <c r="AR40" s="111"/>
      <c r="AS40" s="111"/>
      <c r="AT40" s="111"/>
      <c r="AU40" s="111"/>
      <c r="AV40" s="111"/>
      <c r="AW40" s="111"/>
      <c r="AX40" s="111"/>
      <c r="AY40" s="111"/>
      <c r="AZ40" s="111"/>
      <c r="BA40" s="111"/>
      <c r="BB40" s="111"/>
      <c r="BC40" s="81"/>
      <c r="BD40" s="79"/>
      <c r="BE40" s="80"/>
      <c r="BF40" s="80"/>
      <c r="BG40" s="80"/>
      <c r="BH40" s="80"/>
      <c r="BI40" s="265"/>
      <c r="BJ40" s="265"/>
      <c r="BK40" s="265"/>
      <c r="BL40" s="265"/>
      <c r="BM40" s="265"/>
    </row>
    <row r="41" spans="1:65" x14ac:dyDescent="0.25">
      <c r="A41" s="186"/>
      <c r="B41" s="121"/>
      <c r="C41" s="121"/>
      <c r="D41" s="125"/>
      <c r="E41" s="121"/>
      <c r="F41" s="131"/>
      <c r="G41" s="132"/>
      <c r="H41" s="121"/>
      <c r="I41" s="111"/>
      <c r="J41" s="121"/>
      <c r="K41" s="111"/>
      <c r="L41" s="111"/>
      <c r="M41" s="111"/>
      <c r="N41" s="73"/>
      <c r="O41" s="73"/>
      <c r="P41" s="73"/>
      <c r="Q41" s="91"/>
      <c r="R41" s="94"/>
      <c r="S41" s="91"/>
      <c r="T41" s="93"/>
      <c r="U41" s="91"/>
      <c r="V41" s="73"/>
      <c r="W41" s="93"/>
      <c r="X41" s="91"/>
      <c r="Y41" s="94"/>
      <c r="Z41" s="94"/>
      <c r="AA41" s="91"/>
      <c r="AB41" s="94"/>
      <c r="AC41" s="94"/>
      <c r="AD41" s="91"/>
      <c r="AE41" s="94"/>
      <c r="AF41" s="94"/>
      <c r="AG41" s="91"/>
      <c r="AH41" s="94"/>
      <c r="AI41" s="94"/>
      <c r="AJ41" s="91"/>
      <c r="AK41" s="94"/>
      <c r="AL41" s="100"/>
      <c r="AM41" s="100"/>
      <c r="AN41" s="111"/>
      <c r="AO41" s="111"/>
      <c r="AP41" s="123"/>
      <c r="AQ41" s="124"/>
      <c r="AR41" s="111"/>
      <c r="AS41" s="111"/>
      <c r="AT41" s="111"/>
      <c r="AU41" s="111"/>
      <c r="AV41" s="111"/>
      <c r="AW41" s="111"/>
      <c r="AX41" s="111"/>
      <c r="AY41" s="111"/>
      <c r="AZ41" s="111"/>
      <c r="BA41" s="111"/>
      <c r="BB41" s="111"/>
      <c r="BC41" s="81"/>
      <c r="BD41" s="79"/>
      <c r="BE41" s="80"/>
      <c r="BF41" s="80"/>
      <c r="BG41" s="80"/>
      <c r="BH41" s="80"/>
      <c r="BI41" s="265"/>
      <c r="BJ41" s="265"/>
      <c r="BK41" s="265"/>
      <c r="BL41" s="265"/>
      <c r="BM41" s="265"/>
    </row>
    <row r="42" spans="1:65" x14ac:dyDescent="0.25">
      <c r="A42" s="186"/>
      <c r="B42" s="121"/>
      <c r="C42" s="121"/>
      <c r="D42" s="125"/>
      <c r="E42" s="121"/>
      <c r="F42" s="131"/>
      <c r="G42" s="132"/>
      <c r="H42" s="121"/>
      <c r="I42" s="111"/>
      <c r="J42" s="121"/>
      <c r="K42" s="111"/>
      <c r="L42" s="111"/>
      <c r="M42" s="111"/>
      <c r="N42" s="73"/>
      <c r="O42" s="73"/>
      <c r="P42" s="73"/>
      <c r="Q42" s="91"/>
      <c r="R42" s="94"/>
      <c r="S42" s="91"/>
      <c r="T42" s="93"/>
      <c r="U42" s="91"/>
      <c r="V42" s="73"/>
      <c r="W42" s="93"/>
      <c r="X42" s="91"/>
      <c r="Y42" s="94"/>
      <c r="Z42" s="94"/>
      <c r="AA42" s="91"/>
      <c r="AB42" s="94"/>
      <c r="AC42" s="94"/>
      <c r="AD42" s="91"/>
      <c r="AE42" s="94"/>
      <c r="AF42" s="94"/>
      <c r="AG42" s="91"/>
      <c r="AH42" s="94"/>
      <c r="AI42" s="94"/>
      <c r="AJ42" s="91"/>
      <c r="AK42" s="94"/>
      <c r="AL42" s="100"/>
      <c r="AM42" s="100"/>
      <c r="AN42" s="111"/>
      <c r="AO42" s="111"/>
      <c r="AP42" s="123"/>
      <c r="AQ42" s="124"/>
      <c r="AR42" s="111"/>
      <c r="AS42" s="111"/>
      <c r="AT42" s="111"/>
      <c r="AU42" s="111"/>
      <c r="AV42" s="111"/>
      <c r="AW42" s="111"/>
      <c r="AX42" s="111"/>
      <c r="AY42" s="111"/>
      <c r="AZ42" s="111"/>
      <c r="BA42" s="111"/>
      <c r="BB42" s="111"/>
      <c r="BC42" s="81"/>
      <c r="BD42" s="79"/>
      <c r="BE42" s="80"/>
      <c r="BF42" s="80"/>
      <c r="BG42" s="80"/>
      <c r="BH42" s="80"/>
      <c r="BI42" s="265"/>
      <c r="BJ42" s="265"/>
      <c r="BK42" s="265"/>
      <c r="BL42" s="265"/>
      <c r="BM42" s="265"/>
    </row>
    <row r="43" spans="1:65" x14ac:dyDescent="0.25">
      <c r="A43" s="186"/>
      <c r="B43" s="121"/>
      <c r="C43" s="121"/>
      <c r="D43" s="125"/>
      <c r="E43" s="121"/>
      <c r="F43" s="131"/>
      <c r="G43" s="132"/>
      <c r="H43" s="121"/>
      <c r="I43" s="111"/>
      <c r="J43" s="121"/>
      <c r="K43" s="111"/>
      <c r="L43" s="111"/>
      <c r="M43" s="111"/>
      <c r="N43" s="73"/>
      <c r="O43" s="73"/>
      <c r="P43" s="73"/>
      <c r="Q43" s="91"/>
      <c r="R43" s="94"/>
      <c r="S43" s="91"/>
      <c r="T43" s="93"/>
      <c r="U43" s="91"/>
      <c r="V43" s="73"/>
      <c r="W43" s="93"/>
      <c r="X43" s="91"/>
      <c r="Y43" s="94"/>
      <c r="Z43" s="94"/>
      <c r="AA43" s="91"/>
      <c r="AB43" s="94"/>
      <c r="AC43" s="94"/>
      <c r="AD43" s="91"/>
      <c r="AE43" s="94"/>
      <c r="AF43" s="94"/>
      <c r="AG43" s="91"/>
      <c r="AH43" s="94"/>
      <c r="AI43" s="94"/>
      <c r="AJ43" s="91"/>
      <c r="AK43" s="94"/>
      <c r="AL43" s="100"/>
      <c r="AM43" s="100"/>
      <c r="AN43" s="122"/>
      <c r="AO43" s="122"/>
      <c r="AP43" s="123"/>
      <c r="AQ43" s="124"/>
      <c r="AR43" s="122"/>
      <c r="AS43" s="122"/>
      <c r="AT43" s="111"/>
      <c r="AU43" s="111"/>
      <c r="AV43" s="111"/>
      <c r="AW43" s="111"/>
      <c r="AX43" s="111"/>
      <c r="AY43" s="111"/>
      <c r="AZ43" s="111"/>
      <c r="BA43" s="111"/>
      <c r="BB43" s="111"/>
      <c r="BC43" s="78"/>
      <c r="BD43" s="79"/>
      <c r="BE43" s="80"/>
      <c r="BF43" s="80"/>
      <c r="BG43" s="80"/>
      <c r="BH43" s="80"/>
      <c r="BI43" s="265"/>
      <c r="BJ43" s="265"/>
      <c r="BK43" s="265"/>
      <c r="BL43" s="265"/>
      <c r="BM43" s="265"/>
    </row>
    <row r="44" spans="1:65" x14ac:dyDescent="0.25">
      <c r="A44" s="186"/>
      <c r="B44" s="121"/>
      <c r="C44" s="121"/>
      <c r="D44" s="125"/>
      <c r="E44" s="121"/>
      <c r="F44" s="131"/>
      <c r="G44" s="132"/>
      <c r="H44" s="121"/>
      <c r="I44" s="111"/>
      <c r="J44" s="121"/>
      <c r="K44" s="111"/>
      <c r="L44" s="111"/>
      <c r="M44" s="111"/>
      <c r="N44" s="73"/>
      <c r="O44" s="73"/>
      <c r="P44" s="73"/>
      <c r="Q44" s="91"/>
      <c r="R44" s="94"/>
      <c r="S44" s="91"/>
      <c r="T44" s="93"/>
      <c r="U44" s="91"/>
      <c r="V44" s="73"/>
      <c r="W44" s="93"/>
      <c r="X44" s="91"/>
      <c r="Y44" s="94"/>
      <c r="Z44" s="94"/>
      <c r="AA44" s="91"/>
      <c r="AB44" s="94"/>
      <c r="AC44" s="94"/>
      <c r="AD44" s="91"/>
      <c r="AE44" s="94"/>
      <c r="AF44" s="94"/>
      <c r="AG44" s="91"/>
      <c r="AH44" s="94"/>
      <c r="AI44" s="94"/>
      <c r="AJ44" s="91"/>
      <c r="AK44" s="94"/>
      <c r="AL44" s="100"/>
      <c r="AM44" s="100"/>
      <c r="AN44" s="111"/>
      <c r="AO44" s="111"/>
      <c r="AP44" s="123"/>
      <c r="AQ44" s="124"/>
      <c r="AR44" s="111"/>
      <c r="AS44" s="111"/>
      <c r="AT44" s="111"/>
      <c r="AU44" s="111"/>
      <c r="AV44" s="111"/>
      <c r="AW44" s="111"/>
      <c r="AX44" s="111"/>
      <c r="AY44" s="111"/>
      <c r="AZ44" s="111"/>
      <c r="BA44" s="111"/>
      <c r="BB44" s="111"/>
      <c r="BC44" s="81"/>
      <c r="BD44" s="79"/>
      <c r="BE44" s="80"/>
      <c r="BF44" s="80"/>
      <c r="BG44" s="80"/>
      <c r="BH44" s="80"/>
      <c r="BI44" s="265"/>
      <c r="BJ44" s="265"/>
      <c r="BK44" s="265"/>
      <c r="BL44" s="265"/>
      <c r="BM44" s="265"/>
    </row>
    <row r="45" spans="1:65" x14ac:dyDescent="0.25">
      <c r="A45" s="186"/>
      <c r="B45" s="121"/>
      <c r="C45" s="121"/>
      <c r="D45" s="125"/>
      <c r="E45" s="121"/>
      <c r="F45" s="131"/>
      <c r="G45" s="132"/>
      <c r="H45" s="121"/>
      <c r="I45" s="111"/>
      <c r="J45" s="121"/>
      <c r="K45" s="111"/>
      <c r="L45" s="111"/>
      <c r="M45" s="111"/>
      <c r="N45" s="73"/>
      <c r="O45" s="73"/>
      <c r="P45" s="73"/>
      <c r="Q45" s="91"/>
      <c r="R45" s="94"/>
      <c r="S45" s="91"/>
      <c r="T45" s="93"/>
      <c r="U45" s="91"/>
      <c r="V45" s="73"/>
      <c r="W45" s="93"/>
      <c r="X45" s="91"/>
      <c r="Y45" s="94"/>
      <c r="Z45" s="94"/>
      <c r="AA45" s="91"/>
      <c r="AB45" s="94"/>
      <c r="AC45" s="94"/>
      <c r="AD45" s="91"/>
      <c r="AE45" s="94"/>
      <c r="AF45" s="94"/>
      <c r="AG45" s="91"/>
      <c r="AH45" s="94"/>
      <c r="AI45" s="94"/>
      <c r="AJ45" s="91"/>
      <c r="AK45" s="94"/>
      <c r="AL45" s="100"/>
      <c r="AM45" s="100"/>
      <c r="AN45" s="111"/>
      <c r="AO45" s="111"/>
      <c r="AP45" s="123"/>
      <c r="AQ45" s="124"/>
      <c r="AR45" s="111"/>
      <c r="AS45" s="111"/>
      <c r="AT45" s="111"/>
      <c r="AU45" s="111"/>
      <c r="AV45" s="111"/>
      <c r="AW45" s="111"/>
      <c r="AX45" s="111"/>
      <c r="AY45" s="111"/>
      <c r="AZ45" s="111"/>
      <c r="BA45" s="111"/>
      <c r="BB45" s="111"/>
      <c r="BC45" s="81"/>
      <c r="BD45" s="79"/>
      <c r="BE45" s="80"/>
      <c r="BF45" s="80"/>
      <c r="BG45" s="80"/>
      <c r="BH45" s="80"/>
      <c r="BI45" s="265"/>
      <c r="BJ45" s="265"/>
      <c r="BK45" s="265"/>
      <c r="BL45" s="265"/>
      <c r="BM45" s="265"/>
    </row>
    <row r="46" spans="1:65" x14ac:dyDescent="0.25">
      <c r="A46" s="186"/>
      <c r="B46" s="121"/>
      <c r="C46" s="121"/>
      <c r="D46" s="125"/>
      <c r="E46" s="121"/>
      <c r="F46" s="131"/>
      <c r="G46" s="132"/>
      <c r="H46" s="121"/>
      <c r="I46" s="111"/>
      <c r="J46" s="121"/>
      <c r="K46" s="111"/>
      <c r="L46" s="111"/>
      <c r="M46" s="111"/>
      <c r="N46" s="73"/>
      <c r="O46" s="73"/>
      <c r="P46" s="73"/>
      <c r="Q46" s="91"/>
      <c r="R46" s="94"/>
      <c r="S46" s="91"/>
      <c r="T46" s="93"/>
      <c r="U46" s="91"/>
      <c r="V46" s="73"/>
      <c r="W46" s="93"/>
      <c r="X46" s="91"/>
      <c r="Y46" s="94"/>
      <c r="Z46" s="94"/>
      <c r="AA46" s="91"/>
      <c r="AB46" s="94"/>
      <c r="AC46" s="94"/>
      <c r="AD46" s="91"/>
      <c r="AE46" s="94"/>
      <c r="AF46" s="94"/>
      <c r="AG46" s="91"/>
      <c r="AH46" s="94"/>
      <c r="AI46" s="94"/>
      <c r="AJ46" s="91"/>
      <c r="AK46" s="94"/>
      <c r="AL46" s="100"/>
      <c r="AM46" s="100"/>
      <c r="AN46" s="111"/>
      <c r="AO46" s="111"/>
      <c r="AP46" s="123"/>
      <c r="AQ46" s="124"/>
      <c r="AR46" s="111"/>
      <c r="AS46" s="111"/>
      <c r="AT46" s="111"/>
      <c r="AU46" s="111"/>
      <c r="AV46" s="111"/>
      <c r="AW46" s="111"/>
      <c r="AX46" s="111"/>
      <c r="AY46" s="111"/>
      <c r="AZ46" s="111"/>
      <c r="BA46" s="111"/>
      <c r="BB46" s="111"/>
      <c r="BC46" s="81"/>
      <c r="BD46" s="79"/>
      <c r="BE46" s="80"/>
      <c r="BF46" s="80"/>
      <c r="BG46" s="80"/>
      <c r="BH46" s="80"/>
      <c r="BI46" s="265"/>
      <c r="BJ46" s="265"/>
      <c r="BK46" s="265"/>
      <c r="BL46" s="265"/>
      <c r="BM46" s="265"/>
    </row>
    <row r="47" spans="1:65" x14ac:dyDescent="0.25">
      <c r="A47" s="186"/>
      <c r="B47" s="121"/>
      <c r="C47" s="121"/>
      <c r="D47" s="125"/>
      <c r="E47" s="121"/>
      <c r="F47" s="131"/>
      <c r="G47" s="132"/>
      <c r="H47" s="121"/>
      <c r="I47" s="111"/>
      <c r="J47" s="121"/>
      <c r="K47" s="111"/>
      <c r="L47" s="111"/>
      <c r="M47" s="111"/>
      <c r="N47" s="73"/>
      <c r="O47" s="73"/>
      <c r="P47" s="73"/>
      <c r="Q47" s="91"/>
      <c r="R47" s="94"/>
      <c r="S47" s="91"/>
      <c r="T47" s="93"/>
      <c r="U47" s="91"/>
      <c r="V47" s="73"/>
      <c r="W47" s="93"/>
      <c r="X47" s="91"/>
      <c r="Y47" s="94"/>
      <c r="Z47" s="94"/>
      <c r="AA47" s="91"/>
      <c r="AB47" s="94"/>
      <c r="AC47" s="94"/>
      <c r="AD47" s="91"/>
      <c r="AE47" s="94"/>
      <c r="AF47" s="94"/>
      <c r="AG47" s="91"/>
      <c r="AH47" s="94"/>
      <c r="AI47" s="94"/>
      <c r="AJ47" s="91"/>
      <c r="AK47" s="94"/>
      <c r="AL47" s="100"/>
      <c r="AM47" s="100"/>
      <c r="AN47" s="111"/>
      <c r="AO47" s="111"/>
      <c r="AP47" s="123"/>
      <c r="AQ47" s="124"/>
      <c r="AR47" s="111"/>
      <c r="AS47" s="111"/>
      <c r="AT47" s="111"/>
      <c r="AU47" s="111"/>
      <c r="AV47" s="111"/>
      <c r="AW47" s="111"/>
      <c r="AX47" s="111"/>
      <c r="AY47" s="111"/>
      <c r="AZ47" s="111"/>
      <c r="BA47" s="111"/>
      <c r="BB47" s="111"/>
      <c r="BC47" s="81"/>
      <c r="BD47" s="79"/>
      <c r="BE47" s="80"/>
      <c r="BF47" s="80"/>
      <c r="BG47" s="80"/>
      <c r="BH47" s="80"/>
      <c r="BI47" s="265"/>
      <c r="BJ47" s="265"/>
      <c r="BK47" s="265"/>
      <c r="BL47" s="265"/>
      <c r="BM47" s="265"/>
    </row>
    <row r="48" spans="1:65" x14ac:dyDescent="0.25">
      <c r="A48" s="265"/>
      <c r="B48" s="266"/>
      <c r="C48" s="266"/>
      <c r="D48" s="267"/>
      <c r="E48" s="267"/>
      <c r="F48" s="267"/>
      <c r="G48" s="267"/>
      <c r="H48" s="81"/>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6"/>
      <c r="AM48" s="266"/>
      <c r="AN48" s="267"/>
      <c r="AO48" s="267"/>
      <c r="AP48" s="267"/>
      <c r="AQ48" s="267"/>
      <c r="AR48" s="267"/>
      <c r="AS48" s="267"/>
      <c r="AT48" s="267"/>
      <c r="AU48" s="267"/>
      <c r="AV48" s="265"/>
      <c r="AW48" s="265"/>
      <c r="AX48" s="265"/>
      <c r="AY48" s="265"/>
      <c r="AZ48" s="265"/>
      <c r="BA48" s="265"/>
      <c r="BB48" s="265"/>
      <c r="BC48" s="268"/>
      <c r="BD48" s="268"/>
      <c r="BE48" s="269"/>
      <c r="BF48" s="270"/>
      <c r="BG48" s="270"/>
      <c r="BH48" s="267"/>
      <c r="BI48" s="265"/>
      <c r="BJ48" s="265"/>
      <c r="BK48" s="265"/>
      <c r="BL48" s="265"/>
      <c r="BM48" s="265"/>
    </row>
    <row r="49" spans="1:65" x14ac:dyDescent="0.25">
      <c r="A49" s="265"/>
      <c r="B49" s="266"/>
      <c r="C49" s="266"/>
      <c r="D49" s="267"/>
      <c r="E49" s="267"/>
      <c r="F49" s="267"/>
      <c r="G49" s="267"/>
      <c r="H49" s="81"/>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6"/>
      <c r="AM49" s="266"/>
      <c r="AN49" s="267"/>
      <c r="AO49" s="267"/>
      <c r="AP49" s="267"/>
      <c r="AQ49" s="267"/>
      <c r="AR49" s="267"/>
      <c r="AS49" s="267"/>
      <c r="AT49" s="267"/>
      <c r="AU49" s="267"/>
      <c r="AV49" s="265"/>
      <c r="AW49" s="265"/>
      <c r="AX49" s="265"/>
      <c r="AY49" s="265"/>
      <c r="AZ49" s="265"/>
      <c r="BA49" s="265"/>
      <c r="BB49" s="265"/>
      <c r="BC49" s="268"/>
      <c r="BD49" s="268"/>
      <c r="BE49" s="269"/>
      <c r="BF49" s="270"/>
      <c r="BG49" s="270"/>
      <c r="BH49" s="267"/>
      <c r="BI49" s="265"/>
      <c r="BJ49" s="265"/>
      <c r="BK49" s="265"/>
      <c r="BL49" s="265"/>
      <c r="BM49" s="265"/>
    </row>
    <row r="50" spans="1:65" x14ac:dyDescent="0.25">
      <c r="A50" s="265"/>
      <c r="B50" s="266"/>
      <c r="C50" s="266"/>
      <c r="D50" s="267"/>
      <c r="E50" s="267"/>
      <c r="F50" s="267"/>
      <c r="G50" s="267"/>
      <c r="H50" s="81"/>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6"/>
      <c r="AM50" s="266"/>
      <c r="AN50" s="267"/>
      <c r="AO50" s="267"/>
      <c r="AP50" s="267"/>
      <c r="AQ50" s="267"/>
      <c r="AR50" s="267"/>
      <c r="AS50" s="267"/>
      <c r="AT50" s="267"/>
      <c r="AU50" s="267"/>
      <c r="AV50" s="265"/>
      <c r="AW50" s="265"/>
      <c r="AX50" s="265"/>
      <c r="AY50" s="265"/>
      <c r="AZ50" s="265"/>
      <c r="BA50" s="265"/>
      <c r="BB50" s="265"/>
      <c r="BC50" s="268"/>
      <c r="BD50" s="268"/>
      <c r="BE50" s="269"/>
      <c r="BF50" s="270"/>
      <c r="BG50" s="270"/>
      <c r="BH50" s="267"/>
      <c r="BI50" s="265"/>
      <c r="BJ50" s="265"/>
      <c r="BK50" s="265"/>
      <c r="BL50" s="265"/>
      <c r="BM50" s="265"/>
    </row>
    <row r="51" spans="1:65" x14ac:dyDescent="0.25">
      <c r="A51" s="265"/>
      <c r="B51" s="266"/>
      <c r="C51" s="266"/>
      <c r="D51" s="267"/>
      <c r="E51" s="267"/>
      <c r="F51" s="267"/>
      <c r="G51" s="267"/>
      <c r="H51" s="81"/>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6"/>
      <c r="AM51" s="266"/>
      <c r="AN51" s="267"/>
      <c r="AO51" s="267"/>
      <c r="AP51" s="267"/>
      <c r="AQ51" s="267"/>
      <c r="AR51" s="267"/>
      <c r="AS51" s="267"/>
      <c r="AT51" s="267"/>
      <c r="AU51" s="267"/>
      <c r="AV51" s="265"/>
      <c r="AW51" s="265"/>
      <c r="AX51" s="265"/>
      <c r="AY51" s="265"/>
      <c r="AZ51" s="265"/>
      <c r="BA51" s="265"/>
      <c r="BB51" s="265"/>
      <c r="BC51" s="268"/>
      <c r="BD51" s="268"/>
      <c r="BE51" s="269"/>
      <c r="BF51" s="270"/>
      <c r="BG51" s="270"/>
      <c r="BH51" s="267"/>
      <c r="BI51" s="265"/>
      <c r="BJ51" s="265"/>
      <c r="BK51" s="265"/>
      <c r="BL51" s="265"/>
      <c r="BM51" s="265"/>
    </row>
    <row r="52" spans="1:65" x14ac:dyDescent="0.25">
      <c r="A52" s="265"/>
      <c r="B52" s="266"/>
      <c r="C52" s="266"/>
      <c r="D52" s="267"/>
      <c r="E52" s="267"/>
      <c r="F52" s="267"/>
      <c r="G52" s="267"/>
      <c r="H52" s="81"/>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6"/>
      <c r="AM52" s="266"/>
      <c r="AN52" s="267"/>
      <c r="AO52" s="267"/>
      <c r="AP52" s="267"/>
      <c r="AQ52" s="267"/>
      <c r="AR52" s="267"/>
      <c r="AS52" s="267"/>
      <c r="AT52" s="267"/>
      <c r="AU52" s="267"/>
      <c r="AV52" s="265"/>
      <c r="AW52" s="265"/>
      <c r="AX52" s="265"/>
      <c r="AY52" s="265"/>
      <c r="AZ52" s="265"/>
      <c r="BA52" s="265"/>
      <c r="BB52" s="265"/>
      <c r="BC52" s="268"/>
      <c r="BD52" s="268"/>
      <c r="BE52" s="269"/>
      <c r="BF52" s="270"/>
      <c r="BG52" s="270"/>
      <c r="BH52" s="267"/>
      <c r="BI52" s="265"/>
      <c r="BJ52" s="265"/>
      <c r="BK52" s="265"/>
      <c r="BL52" s="265"/>
      <c r="BM52" s="265"/>
    </row>
    <row r="53" spans="1:65" x14ac:dyDescent="0.25">
      <c r="A53" s="265"/>
      <c r="B53" s="266"/>
      <c r="C53" s="266"/>
      <c r="D53" s="267"/>
      <c r="E53" s="267"/>
      <c r="F53" s="267"/>
      <c r="G53" s="267"/>
      <c r="H53" s="81"/>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6"/>
      <c r="AM53" s="266"/>
      <c r="AN53" s="267"/>
      <c r="AO53" s="267"/>
      <c r="AP53" s="267"/>
      <c r="AQ53" s="267"/>
      <c r="AR53" s="267"/>
      <c r="AS53" s="267"/>
      <c r="AT53" s="267"/>
      <c r="AU53" s="267"/>
      <c r="AV53" s="265"/>
      <c r="AW53" s="265"/>
      <c r="AX53" s="265"/>
      <c r="AY53" s="265"/>
      <c r="AZ53" s="265"/>
      <c r="BA53" s="265"/>
      <c r="BB53" s="265"/>
      <c r="BC53" s="268"/>
      <c r="BD53" s="268"/>
      <c r="BE53" s="269"/>
      <c r="BF53" s="270"/>
      <c r="BG53" s="270"/>
      <c r="BH53" s="267"/>
      <c r="BI53" s="265"/>
      <c r="BJ53" s="265"/>
      <c r="BK53" s="265"/>
      <c r="BL53" s="265"/>
      <c r="BM53" s="265"/>
    </row>
    <row r="54" spans="1:65" x14ac:dyDescent="0.25">
      <c r="A54" s="265"/>
      <c r="B54" s="266"/>
      <c r="C54" s="266"/>
      <c r="D54" s="267"/>
      <c r="E54" s="267"/>
      <c r="F54" s="267"/>
      <c r="G54" s="267"/>
      <c r="H54" s="81"/>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6"/>
      <c r="AM54" s="266"/>
      <c r="AN54" s="267"/>
      <c r="AO54" s="267"/>
      <c r="AP54" s="267"/>
      <c r="AQ54" s="267"/>
      <c r="AR54" s="267"/>
      <c r="AS54" s="267"/>
      <c r="AT54" s="267"/>
      <c r="AU54" s="267"/>
      <c r="AV54" s="265"/>
      <c r="AW54" s="265"/>
      <c r="AX54" s="265"/>
      <c r="AY54" s="265"/>
      <c r="AZ54" s="265"/>
      <c r="BA54" s="265"/>
      <c r="BB54" s="265"/>
      <c r="BC54" s="268"/>
      <c r="BD54" s="268"/>
      <c r="BE54" s="269"/>
      <c r="BF54" s="270"/>
      <c r="BG54" s="270"/>
      <c r="BH54" s="267"/>
      <c r="BI54" s="265"/>
      <c r="BJ54" s="265"/>
      <c r="BK54" s="265"/>
      <c r="BL54" s="265"/>
      <c r="BM54" s="265"/>
    </row>
    <row r="55" spans="1:65" x14ac:dyDescent="0.25">
      <c r="A55" s="265"/>
      <c r="B55" s="266"/>
      <c r="C55" s="266"/>
      <c r="D55" s="267"/>
      <c r="E55" s="267"/>
      <c r="F55" s="267"/>
      <c r="G55" s="267"/>
      <c r="H55" s="81"/>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6"/>
      <c r="AM55" s="266"/>
      <c r="AN55" s="267"/>
      <c r="AO55" s="267"/>
      <c r="AP55" s="267"/>
      <c r="AQ55" s="267"/>
      <c r="AR55" s="267"/>
      <c r="AS55" s="267"/>
      <c r="AT55" s="267"/>
      <c r="AU55" s="267"/>
      <c r="AV55" s="265"/>
      <c r="AW55" s="265"/>
      <c r="AX55" s="265"/>
      <c r="AY55" s="265"/>
      <c r="AZ55" s="265"/>
      <c r="BA55" s="265"/>
      <c r="BB55" s="265"/>
      <c r="BC55" s="268"/>
      <c r="BD55" s="268"/>
      <c r="BE55" s="269"/>
      <c r="BF55" s="270"/>
      <c r="BG55" s="270"/>
      <c r="BH55" s="267"/>
      <c r="BI55" s="265"/>
      <c r="BJ55" s="265"/>
      <c r="BK55" s="265"/>
      <c r="BL55" s="265"/>
      <c r="BM55" s="265"/>
    </row>
    <row r="56" spans="1:65" x14ac:dyDescent="0.25">
      <c r="A56" s="265"/>
      <c r="B56" s="266"/>
      <c r="C56" s="266"/>
      <c r="D56" s="267"/>
      <c r="E56" s="267"/>
      <c r="F56" s="267"/>
      <c r="G56" s="267"/>
      <c r="H56" s="81"/>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6"/>
      <c r="AM56" s="266"/>
      <c r="AN56" s="267"/>
      <c r="AO56" s="267"/>
      <c r="AP56" s="267"/>
      <c r="AQ56" s="267"/>
      <c r="AR56" s="267"/>
      <c r="AS56" s="267"/>
      <c r="AT56" s="267"/>
      <c r="AU56" s="267"/>
      <c r="AV56" s="265"/>
      <c r="AW56" s="265"/>
      <c r="AX56" s="265"/>
      <c r="AY56" s="265"/>
      <c r="AZ56" s="265"/>
      <c r="BA56" s="265"/>
      <c r="BB56" s="265"/>
      <c r="BC56" s="268"/>
      <c r="BD56" s="268"/>
      <c r="BE56" s="269"/>
      <c r="BF56" s="270"/>
      <c r="BG56" s="270"/>
      <c r="BH56" s="267"/>
      <c r="BI56" s="265"/>
      <c r="BJ56" s="265"/>
      <c r="BK56" s="265"/>
      <c r="BL56" s="265"/>
      <c r="BM56" s="265"/>
    </row>
    <row r="57" spans="1:65" x14ac:dyDescent="0.25">
      <c r="A57" s="265"/>
      <c r="B57" s="266"/>
      <c r="C57" s="266"/>
      <c r="D57" s="267"/>
      <c r="E57" s="267"/>
      <c r="F57" s="267"/>
      <c r="G57" s="267"/>
      <c r="H57" s="81"/>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6"/>
      <c r="AM57" s="266"/>
      <c r="AN57" s="267"/>
      <c r="AO57" s="267"/>
      <c r="AP57" s="267"/>
      <c r="AQ57" s="267"/>
      <c r="AR57" s="267"/>
      <c r="AS57" s="267"/>
      <c r="AT57" s="267"/>
      <c r="AU57" s="267"/>
      <c r="AV57" s="265"/>
      <c r="AW57" s="265"/>
      <c r="AX57" s="265"/>
      <c r="AY57" s="265"/>
      <c r="AZ57" s="265"/>
      <c r="BA57" s="265"/>
      <c r="BB57" s="265"/>
      <c r="BC57" s="268"/>
      <c r="BD57" s="268"/>
      <c r="BE57" s="269"/>
      <c r="BF57" s="270"/>
      <c r="BG57" s="270"/>
      <c r="BH57" s="267"/>
      <c r="BI57" s="265"/>
      <c r="BJ57" s="265"/>
      <c r="BK57" s="265"/>
      <c r="BL57" s="265"/>
      <c r="BM57" s="265"/>
    </row>
    <row r="58" spans="1:65" x14ac:dyDescent="0.25">
      <c r="A58" s="265"/>
      <c r="B58" s="266"/>
      <c r="C58" s="266"/>
      <c r="D58" s="267"/>
      <c r="E58" s="267"/>
      <c r="F58" s="267"/>
      <c r="G58" s="267"/>
      <c r="H58" s="81"/>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6"/>
      <c r="AM58" s="266"/>
      <c r="AN58" s="267"/>
      <c r="AO58" s="267"/>
      <c r="AP58" s="267"/>
      <c r="AQ58" s="267"/>
      <c r="AR58" s="267"/>
      <c r="AS58" s="267"/>
      <c r="AT58" s="267"/>
      <c r="AU58" s="267"/>
      <c r="AV58" s="265"/>
      <c r="AW58" s="265"/>
      <c r="AX58" s="265"/>
      <c r="AY58" s="265"/>
      <c r="AZ58" s="265"/>
      <c r="BA58" s="265"/>
      <c r="BB58" s="265"/>
      <c r="BC58" s="268"/>
      <c r="BD58" s="268"/>
      <c r="BE58" s="269"/>
      <c r="BF58" s="270"/>
      <c r="BG58" s="270"/>
      <c r="BH58" s="267"/>
      <c r="BI58" s="265"/>
      <c r="BJ58" s="265"/>
      <c r="BK58" s="265"/>
      <c r="BL58" s="265"/>
      <c r="BM58" s="265"/>
    </row>
    <row r="59" spans="1:65" x14ac:dyDescent="0.25">
      <c r="A59" s="265"/>
      <c r="B59" s="266"/>
      <c r="C59" s="266"/>
      <c r="D59" s="267"/>
      <c r="E59" s="267"/>
      <c r="F59" s="267"/>
      <c r="G59" s="267"/>
      <c r="H59" s="81"/>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6"/>
      <c r="AM59" s="266"/>
      <c r="AN59" s="267"/>
      <c r="AO59" s="267"/>
      <c r="AP59" s="267"/>
      <c r="AQ59" s="267"/>
      <c r="AR59" s="267"/>
      <c r="AS59" s="267"/>
      <c r="AT59" s="267"/>
      <c r="AU59" s="267"/>
      <c r="AV59" s="265"/>
      <c r="AW59" s="265"/>
      <c r="AX59" s="265"/>
      <c r="AY59" s="265"/>
      <c r="AZ59" s="265"/>
      <c r="BA59" s="265"/>
      <c r="BB59" s="265"/>
      <c r="BC59" s="268"/>
      <c r="BD59" s="268"/>
      <c r="BE59" s="269"/>
      <c r="BF59" s="270"/>
      <c r="BG59" s="270"/>
      <c r="BH59" s="267"/>
      <c r="BI59" s="265"/>
      <c r="BJ59" s="265"/>
      <c r="BK59" s="265"/>
      <c r="BL59" s="265"/>
      <c r="BM59" s="265"/>
    </row>
    <row r="60" spans="1:65" x14ac:dyDescent="0.25">
      <c r="A60" s="265"/>
      <c r="B60" s="266"/>
      <c r="C60" s="266"/>
      <c r="D60" s="267"/>
      <c r="E60" s="267"/>
      <c r="F60" s="267"/>
      <c r="G60" s="267"/>
      <c r="H60" s="81"/>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6"/>
      <c r="AM60" s="266"/>
      <c r="AN60" s="267"/>
      <c r="AO60" s="267"/>
      <c r="AP60" s="267"/>
      <c r="AQ60" s="267"/>
      <c r="AR60" s="267"/>
      <c r="AS60" s="267"/>
      <c r="AT60" s="267"/>
      <c r="AU60" s="267"/>
      <c r="AV60" s="265"/>
      <c r="AW60" s="265"/>
      <c r="AX60" s="265"/>
      <c r="AY60" s="265"/>
      <c r="AZ60" s="265"/>
      <c r="BA60" s="265"/>
      <c r="BB60" s="265"/>
      <c r="BC60" s="268"/>
      <c r="BD60" s="268"/>
      <c r="BE60" s="269"/>
      <c r="BF60" s="270"/>
      <c r="BG60" s="270"/>
      <c r="BH60" s="267"/>
      <c r="BI60" s="265"/>
      <c r="BJ60" s="265"/>
      <c r="BK60" s="265"/>
      <c r="BL60" s="265"/>
      <c r="BM60" s="265"/>
    </row>
    <row r="61" spans="1:65" x14ac:dyDescent="0.25">
      <c r="A61" s="265"/>
      <c r="B61" s="266"/>
      <c r="C61" s="266"/>
      <c r="D61" s="267"/>
      <c r="E61" s="267"/>
      <c r="F61" s="267"/>
      <c r="G61" s="267"/>
      <c r="H61" s="81"/>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6"/>
      <c r="AM61" s="266"/>
      <c r="AN61" s="267"/>
      <c r="AO61" s="267"/>
      <c r="AP61" s="267"/>
      <c r="AQ61" s="267"/>
      <c r="AR61" s="267"/>
      <c r="AS61" s="267"/>
      <c r="AT61" s="267"/>
      <c r="AU61" s="267"/>
      <c r="AV61" s="265"/>
      <c r="AW61" s="265"/>
      <c r="AX61" s="265"/>
      <c r="AY61" s="265"/>
      <c r="AZ61" s="265"/>
      <c r="BA61" s="265"/>
      <c r="BB61" s="265"/>
      <c r="BC61" s="268"/>
      <c r="BD61" s="268"/>
      <c r="BE61" s="269"/>
      <c r="BF61" s="270"/>
      <c r="BG61" s="270"/>
      <c r="BH61" s="267"/>
      <c r="BI61" s="265"/>
      <c r="BJ61" s="265"/>
      <c r="BK61" s="265"/>
      <c r="BL61" s="265"/>
      <c r="BM61" s="265"/>
    </row>
    <row r="62" spans="1:65" x14ac:dyDescent="0.25">
      <c r="A62" s="265"/>
      <c r="B62" s="266"/>
      <c r="C62" s="266"/>
      <c r="D62" s="267"/>
      <c r="E62" s="267"/>
      <c r="F62" s="267"/>
      <c r="G62" s="267"/>
      <c r="H62" s="81"/>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6"/>
      <c r="AM62" s="266"/>
      <c r="AN62" s="267"/>
      <c r="AO62" s="267"/>
      <c r="AP62" s="267"/>
      <c r="AQ62" s="267"/>
      <c r="AR62" s="267"/>
      <c r="AS62" s="267"/>
      <c r="AT62" s="267"/>
      <c r="AU62" s="267"/>
      <c r="AV62" s="265"/>
      <c r="AW62" s="265"/>
      <c r="AX62" s="265"/>
      <c r="AY62" s="265"/>
      <c r="AZ62" s="265"/>
      <c r="BA62" s="265"/>
      <c r="BB62" s="265"/>
      <c r="BC62" s="268"/>
      <c r="BD62" s="268"/>
      <c r="BE62" s="269"/>
      <c r="BF62" s="270"/>
      <c r="BG62" s="270"/>
      <c r="BH62" s="267"/>
      <c r="BI62" s="265"/>
      <c r="BJ62" s="265"/>
      <c r="BK62" s="265"/>
      <c r="BL62" s="265"/>
      <c r="BM62" s="265"/>
    </row>
    <row r="63" spans="1:65" x14ac:dyDescent="0.25">
      <c r="A63" s="265"/>
      <c r="B63" s="266"/>
      <c r="C63" s="266"/>
      <c r="D63" s="267"/>
      <c r="E63" s="267"/>
      <c r="F63" s="267"/>
      <c r="G63" s="267"/>
      <c r="H63" s="81"/>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6"/>
      <c r="AM63" s="266"/>
      <c r="AN63" s="267"/>
      <c r="AO63" s="267"/>
      <c r="AP63" s="267"/>
      <c r="AQ63" s="267"/>
      <c r="AR63" s="267"/>
      <c r="AS63" s="267"/>
      <c r="AT63" s="267"/>
      <c r="AU63" s="267"/>
      <c r="AV63" s="265"/>
      <c r="AW63" s="265"/>
      <c r="AX63" s="265"/>
      <c r="AY63" s="265"/>
      <c r="AZ63" s="265"/>
      <c r="BA63" s="265"/>
      <c r="BB63" s="265"/>
      <c r="BC63" s="268"/>
      <c r="BD63" s="268"/>
      <c r="BE63" s="269"/>
      <c r="BF63" s="270"/>
      <c r="BG63" s="270"/>
      <c r="BH63" s="267"/>
      <c r="BI63" s="265"/>
      <c r="BJ63" s="265"/>
      <c r="BK63" s="265"/>
      <c r="BL63" s="265"/>
      <c r="BM63" s="265"/>
    </row>
    <row r="64" spans="1:65" x14ac:dyDescent="0.25">
      <c r="A64" s="265"/>
      <c r="B64" s="266"/>
      <c r="C64" s="266"/>
      <c r="D64" s="267"/>
      <c r="E64" s="267"/>
      <c r="F64" s="267"/>
      <c r="G64" s="267"/>
      <c r="H64" s="81"/>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6"/>
      <c r="AM64" s="266"/>
      <c r="AN64" s="267"/>
      <c r="AO64" s="267"/>
      <c r="AP64" s="267"/>
      <c r="AQ64" s="267"/>
      <c r="AR64" s="267"/>
      <c r="AS64" s="267"/>
      <c r="AT64" s="267"/>
      <c r="AU64" s="267"/>
      <c r="AV64" s="265"/>
      <c r="AW64" s="265"/>
      <c r="AX64" s="265"/>
      <c r="AY64" s="265"/>
      <c r="AZ64" s="265"/>
      <c r="BA64" s="265"/>
      <c r="BB64" s="265"/>
      <c r="BC64" s="268"/>
      <c r="BD64" s="268"/>
      <c r="BE64" s="269"/>
      <c r="BF64" s="270"/>
      <c r="BG64" s="270"/>
      <c r="BH64" s="267"/>
      <c r="BI64" s="265"/>
      <c r="BJ64" s="265"/>
      <c r="BK64" s="265"/>
      <c r="BL64" s="265"/>
      <c r="BM64" s="265"/>
    </row>
    <row r="65" spans="1:65" x14ac:dyDescent="0.25">
      <c r="A65" s="265"/>
      <c r="B65" s="266"/>
      <c r="C65" s="266"/>
      <c r="D65" s="267"/>
      <c r="E65" s="267"/>
      <c r="F65" s="267"/>
      <c r="G65" s="267"/>
      <c r="H65" s="81"/>
      <c r="I65" s="26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267"/>
      <c r="AJ65" s="267"/>
      <c r="AK65" s="267"/>
      <c r="AL65" s="266"/>
      <c r="AM65" s="266"/>
      <c r="AN65" s="267"/>
      <c r="AO65" s="267"/>
      <c r="AP65" s="267"/>
      <c r="AQ65" s="267"/>
      <c r="AR65" s="267"/>
      <c r="AS65" s="267"/>
      <c r="AT65" s="267"/>
      <c r="AU65" s="267"/>
      <c r="AV65" s="265"/>
      <c r="AW65" s="265"/>
      <c r="AX65" s="265"/>
      <c r="AY65" s="265"/>
      <c r="AZ65" s="265"/>
      <c r="BA65" s="265"/>
      <c r="BB65" s="265"/>
      <c r="BC65" s="268"/>
      <c r="BD65" s="268"/>
      <c r="BE65" s="269"/>
      <c r="BF65" s="270"/>
      <c r="BG65" s="270"/>
      <c r="BH65" s="267"/>
      <c r="BI65" s="265"/>
      <c r="BJ65" s="265"/>
      <c r="BK65" s="265"/>
      <c r="BL65" s="265"/>
      <c r="BM65" s="265"/>
    </row>
    <row r="66" spans="1:65" x14ac:dyDescent="0.25">
      <c r="A66" s="265"/>
      <c r="B66" s="266"/>
      <c r="C66" s="266"/>
      <c r="D66" s="267"/>
      <c r="E66" s="267"/>
      <c r="F66" s="267"/>
      <c r="G66" s="267"/>
      <c r="H66" s="81"/>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6"/>
      <c r="AM66" s="266"/>
      <c r="AN66" s="267"/>
      <c r="AO66" s="267"/>
      <c r="AP66" s="267"/>
      <c r="AQ66" s="267"/>
      <c r="AR66" s="267"/>
      <c r="AS66" s="267"/>
      <c r="AT66" s="267"/>
      <c r="AU66" s="267"/>
      <c r="AV66" s="265"/>
      <c r="AW66" s="265"/>
      <c r="AX66" s="265"/>
      <c r="AY66" s="265"/>
      <c r="AZ66" s="265"/>
      <c r="BA66" s="265"/>
      <c r="BB66" s="265"/>
      <c r="BC66" s="268"/>
      <c r="BD66" s="268"/>
      <c r="BE66" s="269"/>
      <c r="BF66" s="270"/>
      <c r="BG66" s="270"/>
      <c r="BH66" s="267"/>
      <c r="BI66" s="265"/>
      <c r="BJ66" s="265"/>
      <c r="BK66" s="265"/>
      <c r="BL66" s="265"/>
      <c r="BM66" s="265"/>
    </row>
    <row r="67" spans="1:65" x14ac:dyDescent="0.25">
      <c r="A67" s="265"/>
      <c r="B67" s="266"/>
      <c r="C67" s="266"/>
      <c r="D67" s="267"/>
      <c r="E67" s="267"/>
      <c r="F67" s="267"/>
      <c r="G67" s="267"/>
      <c r="H67" s="81"/>
      <c r="I67" s="267"/>
      <c r="J67" s="267"/>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6"/>
      <c r="AM67" s="266"/>
      <c r="AN67" s="267"/>
      <c r="AO67" s="267"/>
      <c r="AP67" s="267"/>
      <c r="AQ67" s="267"/>
      <c r="AR67" s="267"/>
      <c r="AS67" s="267"/>
      <c r="AT67" s="267"/>
      <c r="AU67" s="267"/>
      <c r="AV67" s="265"/>
      <c r="AW67" s="265"/>
      <c r="AX67" s="265"/>
      <c r="AY67" s="265"/>
      <c r="AZ67" s="265"/>
      <c r="BA67" s="265"/>
      <c r="BB67" s="265"/>
      <c r="BC67" s="268"/>
      <c r="BD67" s="268"/>
      <c r="BE67" s="269"/>
      <c r="BF67" s="270"/>
      <c r="BG67" s="270"/>
      <c r="BH67" s="267"/>
      <c r="BI67" s="265"/>
      <c r="BJ67" s="265"/>
      <c r="BK67" s="265"/>
      <c r="BL67" s="265"/>
      <c r="BM67" s="265"/>
    </row>
    <row r="68" spans="1:65" x14ac:dyDescent="0.25">
      <c r="A68" s="265"/>
      <c r="B68" s="266"/>
      <c r="C68" s="266"/>
      <c r="D68" s="267"/>
      <c r="E68" s="267"/>
      <c r="F68" s="267"/>
      <c r="G68" s="267"/>
      <c r="H68" s="81"/>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6"/>
      <c r="AM68" s="266"/>
      <c r="AN68" s="267"/>
      <c r="AO68" s="267"/>
      <c r="AP68" s="267"/>
      <c r="AQ68" s="267"/>
      <c r="AR68" s="267"/>
      <c r="AS68" s="267"/>
      <c r="AT68" s="267"/>
      <c r="AU68" s="267"/>
      <c r="AV68" s="265"/>
      <c r="AW68" s="265"/>
      <c r="AX68" s="265"/>
      <c r="AY68" s="265"/>
      <c r="AZ68" s="265"/>
      <c r="BA68" s="265"/>
      <c r="BB68" s="265"/>
      <c r="BC68" s="268"/>
      <c r="BD68" s="268"/>
      <c r="BE68" s="269"/>
      <c r="BF68" s="270"/>
      <c r="BG68" s="270"/>
      <c r="BH68" s="267"/>
      <c r="BI68" s="265"/>
      <c r="BJ68" s="265"/>
      <c r="BK68" s="265"/>
      <c r="BL68" s="265"/>
      <c r="BM68" s="265"/>
    </row>
    <row r="69" spans="1:65" x14ac:dyDescent="0.25">
      <c r="A69" s="265"/>
      <c r="B69" s="266"/>
      <c r="C69" s="266"/>
      <c r="D69" s="267"/>
      <c r="E69" s="267"/>
      <c r="F69" s="267"/>
      <c r="G69" s="267"/>
      <c r="H69" s="81"/>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6"/>
      <c r="AM69" s="266"/>
      <c r="AN69" s="267"/>
      <c r="AO69" s="267"/>
      <c r="AP69" s="267"/>
      <c r="AQ69" s="267"/>
      <c r="AR69" s="267"/>
      <c r="AS69" s="267"/>
      <c r="AT69" s="267"/>
      <c r="AU69" s="267"/>
      <c r="AV69" s="265"/>
      <c r="AW69" s="265"/>
      <c r="AX69" s="265"/>
      <c r="AY69" s="265"/>
      <c r="AZ69" s="265"/>
      <c r="BA69" s="265"/>
      <c r="BB69" s="265"/>
      <c r="BC69" s="268"/>
      <c r="BD69" s="268"/>
      <c r="BE69" s="269"/>
      <c r="BF69" s="270"/>
      <c r="BG69" s="270"/>
      <c r="BH69" s="267"/>
      <c r="BI69" s="265"/>
      <c r="BJ69" s="265"/>
      <c r="BK69" s="265"/>
      <c r="BL69" s="265"/>
      <c r="BM69" s="265"/>
    </row>
    <row r="70" spans="1:65" x14ac:dyDescent="0.25">
      <c r="A70" s="265"/>
      <c r="B70" s="266"/>
      <c r="C70" s="266"/>
      <c r="D70" s="267"/>
      <c r="E70" s="267"/>
      <c r="F70" s="267"/>
      <c r="G70" s="267"/>
      <c r="H70" s="81"/>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6"/>
      <c r="AM70" s="266"/>
      <c r="AN70" s="267"/>
      <c r="AO70" s="267"/>
      <c r="AP70" s="267"/>
      <c r="AQ70" s="267"/>
      <c r="AR70" s="267"/>
      <c r="AS70" s="267"/>
      <c r="AT70" s="267"/>
      <c r="AU70" s="267"/>
      <c r="AV70" s="265"/>
      <c r="AW70" s="265"/>
      <c r="AX70" s="265"/>
      <c r="AY70" s="265"/>
      <c r="AZ70" s="265"/>
      <c r="BA70" s="265"/>
      <c r="BB70" s="265"/>
      <c r="BC70" s="268"/>
      <c r="BD70" s="268"/>
      <c r="BE70" s="269"/>
      <c r="BF70" s="270"/>
      <c r="BG70" s="270"/>
      <c r="BH70" s="267"/>
      <c r="BI70" s="265"/>
      <c r="BJ70" s="265"/>
      <c r="BK70" s="265"/>
      <c r="BL70" s="265"/>
      <c r="BM70" s="265"/>
    </row>
    <row r="71" spans="1:65" x14ac:dyDescent="0.25">
      <c r="A71" s="265"/>
      <c r="B71" s="266"/>
      <c r="C71" s="266"/>
      <c r="D71" s="267"/>
      <c r="E71" s="267"/>
      <c r="F71" s="267"/>
      <c r="G71" s="267"/>
      <c r="H71" s="81"/>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6"/>
      <c r="AM71" s="266"/>
      <c r="AN71" s="267"/>
      <c r="AO71" s="267"/>
      <c r="AP71" s="267"/>
      <c r="AQ71" s="267"/>
      <c r="AR71" s="267"/>
      <c r="AS71" s="267"/>
      <c r="AT71" s="267"/>
      <c r="AU71" s="267"/>
      <c r="AV71" s="265"/>
      <c r="AW71" s="265"/>
      <c r="AX71" s="265"/>
      <c r="AY71" s="265"/>
      <c r="AZ71" s="265"/>
      <c r="BA71" s="265"/>
      <c r="BB71" s="265"/>
      <c r="BC71" s="268"/>
      <c r="BD71" s="268"/>
      <c r="BE71" s="269"/>
      <c r="BF71" s="270"/>
      <c r="BG71" s="270"/>
      <c r="BH71" s="267"/>
      <c r="BI71" s="265"/>
      <c r="BJ71" s="265"/>
      <c r="BK71" s="265"/>
      <c r="BL71" s="265"/>
      <c r="BM71" s="265"/>
    </row>
    <row r="72" spans="1:65" x14ac:dyDescent="0.25">
      <c r="A72" s="265"/>
      <c r="B72" s="266"/>
      <c r="C72" s="266"/>
      <c r="D72" s="267"/>
      <c r="E72" s="267"/>
      <c r="F72" s="267"/>
      <c r="G72" s="267"/>
      <c r="H72" s="81"/>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6"/>
      <c r="AM72" s="266"/>
      <c r="AN72" s="267"/>
      <c r="AO72" s="267"/>
      <c r="AP72" s="267"/>
      <c r="AQ72" s="267"/>
      <c r="AR72" s="267"/>
      <c r="AS72" s="267"/>
      <c r="AT72" s="267"/>
      <c r="AU72" s="267"/>
      <c r="AV72" s="265"/>
      <c r="AW72" s="265"/>
      <c r="AX72" s="265"/>
      <c r="AY72" s="265"/>
      <c r="AZ72" s="265"/>
      <c r="BA72" s="265"/>
      <c r="BB72" s="265"/>
      <c r="BC72" s="268"/>
      <c r="BD72" s="268"/>
      <c r="BE72" s="269"/>
      <c r="BF72" s="270"/>
      <c r="BG72" s="270"/>
      <c r="BH72" s="267"/>
      <c r="BI72" s="265"/>
      <c r="BJ72" s="265"/>
      <c r="BK72" s="265"/>
      <c r="BL72" s="265"/>
      <c r="BM72" s="265"/>
    </row>
    <row r="73" spans="1:65" x14ac:dyDescent="0.25">
      <c r="A73" s="265"/>
      <c r="B73" s="266"/>
      <c r="C73" s="266"/>
      <c r="D73" s="267"/>
      <c r="E73" s="267"/>
      <c r="F73" s="267"/>
      <c r="G73" s="267"/>
      <c r="H73" s="81"/>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6"/>
      <c r="AM73" s="266"/>
      <c r="AN73" s="267"/>
      <c r="AO73" s="267"/>
      <c r="AP73" s="267"/>
      <c r="AQ73" s="267"/>
      <c r="AR73" s="267"/>
      <c r="AS73" s="267"/>
      <c r="AT73" s="267"/>
      <c r="AU73" s="267"/>
      <c r="AV73" s="265"/>
      <c r="AW73" s="265"/>
      <c r="AX73" s="265"/>
      <c r="AY73" s="265"/>
      <c r="AZ73" s="265"/>
      <c r="BA73" s="265"/>
      <c r="BB73" s="265"/>
      <c r="BC73" s="268"/>
      <c r="BD73" s="268"/>
      <c r="BE73" s="269"/>
      <c r="BF73" s="270"/>
      <c r="BG73" s="270"/>
      <c r="BH73" s="267"/>
      <c r="BI73" s="265"/>
      <c r="BJ73" s="265"/>
      <c r="BK73" s="265"/>
      <c r="BL73" s="265"/>
      <c r="BM73" s="265"/>
    </row>
    <row r="74" spans="1:65" x14ac:dyDescent="0.25">
      <c r="A74" s="265"/>
      <c r="B74" s="266"/>
      <c r="C74" s="266"/>
      <c r="D74" s="267"/>
      <c r="E74" s="267"/>
      <c r="F74" s="267"/>
      <c r="G74" s="267"/>
      <c r="H74" s="81"/>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6"/>
      <c r="AM74" s="266"/>
      <c r="AN74" s="267"/>
      <c r="AO74" s="267"/>
      <c r="AP74" s="267"/>
      <c r="AQ74" s="267"/>
      <c r="AR74" s="267"/>
      <c r="AS74" s="267"/>
      <c r="AT74" s="267"/>
      <c r="AU74" s="267"/>
      <c r="AV74" s="265"/>
      <c r="AW74" s="265"/>
      <c r="AX74" s="265"/>
      <c r="AY74" s="265"/>
      <c r="AZ74" s="265"/>
      <c r="BA74" s="265"/>
      <c r="BB74" s="265"/>
      <c r="BC74" s="268"/>
      <c r="BD74" s="268"/>
      <c r="BE74" s="269"/>
      <c r="BF74" s="270"/>
      <c r="BG74" s="270"/>
      <c r="BH74" s="267"/>
      <c r="BI74" s="265"/>
      <c r="BJ74" s="265"/>
      <c r="BK74" s="265"/>
      <c r="BL74" s="265"/>
      <c r="BM74" s="265"/>
    </row>
    <row r="75" spans="1:65" x14ac:dyDescent="0.25">
      <c r="A75" s="265"/>
      <c r="B75" s="266"/>
      <c r="C75" s="266"/>
      <c r="D75" s="267"/>
      <c r="E75" s="267"/>
      <c r="F75" s="267"/>
      <c r="G75" s="267"/>
      <c r="H75" s="81"/>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6"/>
      <c r="AM75" s="266"/>
      <c r="AN75" s="267"/>
      <c r="AO75" s="267"/>
      <c r="AP75" s="267"/>
      <c r="AQ75" s="267"/>
      <c r="AR75" s="267"/>
      <c r="AS75" s="267"/>
      <c r="AT75" s="267"/>
      <c r="AU75" s="267"/>
      <c r="AV75" s="265"/>
      <c r="AW75" s="265"/>
      <c r="AX75" s="265"/>
      <c r="AY75" s="265"/>
      <c r="AZ75" s="265"/>
      <c r="BA75" s="265"/>
      <c r="BB75" s="265"/>
      <c r="BC75" s="268"/>
      <c r="BD75" s="268"/>
      <c r="BE75" s="269"/>
      <c r="BF75" s="270"/>
      <c r="BG75" s="270"/>
      <c r="BH75" s="267"/>
      <c r="BI75" s="265"/>
      <c r="BJ75" s="265"/>
      <c r="BK75" s="265"/>
      <c r="BL75" s="265"/>
      <c r="BM75" s="265"/>
    </row>
    <row r="76" spans="1:65" x14ac:dyDescent="0.25">
      <c r="A76" s="265"/>
      <c r="B76" s="266"/>
      <c r="C76" s="266"/>
      <c r="D76" s="267"/>
      <c r="E76" s="267"/>
      <c r="F76" s="267"/>
      <c r="G76" s="267"/>
      <c r="H76" s="81"/>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6"/>
      <c r="AM76" s="266"/>
      <c r="AN76" s="267"/>
      <c r="AO76" s="267"/>
      <c r="AP76" s="267"/>
      <c r="AQ76" s="267"/>
      <c r="AR76" s="267"/>
      <c r="AS76" s="267"/>
      <c r="AT76" s="267"/>
      <c r="AU76" s="267"/>
      <c r="AV76" s="265"/>
      <c r="AW76" s="265"/>
      <c r="AX76" s="265"/>
      <c r="AY76" s="265"/>
      <c r="AZ76" s="265"/>
      <c r="BA76" s="265"/>
      <c r="BB76" s="265"/>
      <c r="BC76" s="268"/>
      <c r="BD76" s="268"/>
      <c r="BE76" s="269"/>
      <c r="BF76" s="270"/>
      <c r="BG76" s="270"/>
      <c r="BH76" s="267"/>
      <c r="BI76" s="265"/>
      <c r="BJ76" s="265"/>
      <c r="BK76" s="265"/>
      <c r="BL76" s="265"/>
      <c r="BM76" s="265"/>
    </row>
    <row r="77" spans="1:65" x14ac:dyDescent="0.25">
      <c r="A77" s="265"/>
      <c r="B77" s="266"/>
      <c r="C77" s="266"/>
      <c r="D77" s="267"/>
      <c r="E77" s="267"/>
      <c r="F77" s="267"/>
      <c r="G77" s="267"/>
      <c r="H77" s="81"/>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6"/>
      <c r="AM77" s="266"/>
      <c r="AN77" s="267"/>
      <c r="AO77" s="267"/>
      <c r="AP77" s="267"/>
      <c r="AQ77" s="267"/>
      <c r="AR77" s="267"/>
      <c r="AS77" s="267"/>
      <c r="AT77" s="267"/>
      <c r="AU77" s="267"/>
      <c r="AV77" s="265"/>
      <c r="AW77" s="265"/>
      <c r="AX77" s="265"/>
      <c r="AY77" s="265"/>
      <c r="AZ77" s="265"/>
      <c r="BA77" s="265"/>
      <c r="BB77" s="265"/>
      <c r="BC77" s="268"/>
      <c r="BD77" s="268"/>
      <c r="BE77" s="269"/>
      <c r="BF77" s="270"/>
      <c r="BG77" s="270"/>
      <c r="BH77" s="267"/>
      <c r="BI77" s="265"/>
      <c r="BJ77" s="265"/>
      <c r="BK77" s="265"/>
      <c r="BL77" s="265"/>
      <c r="BM77" s="265"/>
    </row>
    <row r="78" spans="1:65" x14ac:dyDescent="0.25">
      <c r="A78" s="265"/>
      <c r="B78" s="266"/>
      <c r="C78" s="266"/>
      <c r="D78" s="267"/>
      <c r="E78" s="267"/>
      <c r="F78" s="267"/>
      <c r="G78" s="267"/>
      <c r="H78" s="81"/>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6"/>
      <c r="AM78" s="266"/>
      <c r="AN78" s="267"/>
      <c r="AO78" s="267"/>
      <c r="AP78" s="267"/>
      <c r="AQ78" s="267"/>
      <c r="AR78" s="267"/>
      <c r="AS78" s="267"/>
      <c r="AT78" s="267"/>
      <c r="AU78" s="267"/>
      <c r="AV78" s="265"/>
      <c r="AW78" s="265"/>
      <c r="AX78" s="265"/>
      <c r="AY78" s="265"/>
      <c r="AZ78" s="265"/>
      <c r="BA78" s="265"/>
      <c r="BB78" s="265"/>
      <c r="BC78" s="268"/>
      <c r="BD78" s="268"/>
      <c r="BE78" s="269"/>
      <c r="BF78" s="270"/>
      <c r="BG78" s="270"/>
      <c r="BH78" s="267"/>
      <c r="BI78" s="265"/>
      <c r="BJ78" s="265"/>
      <c r="BK78" s="265"/>
      <c r="BL78" s="265"/>
      <c r="BM78" s="265"/>
    </row>
    <row r="79" spans="1:65" x14ac:dyDescent="0.25">
      <c r="A79" s="265"/>
      <c r="B79" s="266"/>
      <c r="C79" s="266"/>
      <c r="D79" s="267"/>
      <c r="E79" s="267"/>
      <c r="F79" s="267"/>
      <c r="G79" s="267"/>
      <c r="H79" s="81"/>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6"/>
      <c r="AM79" s="266"/>
      <c r="AN79" s="267"/>
      <c r="AO79" s="267"/>
      <c r="AP79" s="267"/>
      <c r="AQ79" s="267"/>
      <c r="AR79" s="267"/>
      <c r="AS79" s="267"/>
      <c r="AT79" s="267"/>
      <c r="AU79" s="267"/>
      <c r="AV79" s="265"/>
      <c r="AW79" s="265"/>
      <c r="AX79" s="265"/>
      <c r="AY79" s="265"/>
      <c r="AZ79" s="265"/>
      <c r="BA79" s="265"/>
      <c r="BB79" s="265"/>
      <c r="BC79" s="268"/>
      <c r="BD79" s="268"/>
      <c r="BE79" s="269"/>
      <c r="BF79" s="270"/>
      <c r="BG79" s="270"/>
      <c r="BH79" s="267"/>
      <c r="BI79" s="265"/>
      <c r="BJ79" s="265"/>
      <c r="BK79" s="265"/>
      <c r="BL79" s="265"/>
      <c r="BM79" s="265"/>
    </row>
    <row r="80" spans="1:65" x14ac:dyDescent="0.25">
      <c r="A80" s="265"/>
      <c r="B80" s="266"/>
      <c r="C80" s="266"/>
      <c r="D80" s="267"/>
      <c r="E80" s="267"/>
      <c r="F80" s="267"/>
      <c r="G80" s="267"/>
      <c r="H80" s="81"/>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6"/>
      <c r="AM80" s="266"/>
      <c r="AN80" s="267"/>
      <c r="AO80" s="267"/>
      <c r="AP80" s="267"/>
      <c r="AQ80" s="267"/>
      <c r="AR80" s="267"/>
      <c r="AS80" s="267"/>
      <c r="AT80" s="267"/>
      <c r="AU80" s="267"/>
      <c r="AV80" s="265"/>
      <c r="AW80" s="265"/>
      <c r="AX80" s="265"/>
      <c r="AY80" s="265"/>
      <c r="AZ80" s="265"/>
      <c r="BA80" s="265"/>
      <c r="BB80" s="265"/>
      <c r="BC80" s="268"/>
      <c r="BD80" s="268"/>
      <c r="BE80" s="269"/>
      <c r="BF80" s="270"/>
      <c r="BG80" s="270"/>
      <c r="BH80" s="267"/>
      <c r="BI80" s="265"/>
      <c r="BJ80" s="265"/>
      <c r="BK80" s="265"/>
      <c r="BL80" s="265"/>
      <c r="BM80" s="265"/>
    </row>
    <row r="81" spans="1:65" x14ac:dyDescent="0.25">
      <c r="A81" s="265"/>
      <c r="B81" s="266"/>
      <c r="C81" s="266"/>
      <c r="D81" s="267"/>
      <c r="E81" s="267"/>
      <c r="F81" s="267"/>
      <c r="G81" s="267"/>
      <c r="H81" s="81"/>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6"/>
      <c r="AM81" s="266"/>
      <c r="AN81" s="267"/>
      <c r="AO81" s="267"/>
      <c r="AP81" s="267"/>
      <c r="AQ81" s="267"/>
      <c r="AR81" s="267"/>
      <c r="AS81" s="267"/>
      <c r="AT81" s="267"/>
      <c r="AU81" s="267"/>
      <c r="AV81" s="265"/>
      <c r="AW81" s="265"/>
      <c r="AX81" s="265"/>
      <c r="AY81" s="265"/>
      <c r="AZ81" s="265"/>
      <c r="BA81" s="265"/>
      <c r="BB81" s="265"/>
      <c r="BC81" s="268"/>
      <c r="BD81" s="268"/>
      <c r="BE81" s="269"/>
      <c r="BF81" s="270"/>
      <c r="BG81" s="270"/>
      <c r="BH81" s="267"/>
      <c r="BI81" s="265"/>
      <c r="BJ81" s="265"/>
      <c r="BK81" s="265"/>
      <c r="BL81" s="265"/>
      <c r="BM81" s="265"/>
    </row>
    <row r="82" spans="1:65" x14ac:dyDescent="0.25">
      <c r="A82" s="265"/>
      <c r="B82" s="266"/>
      <c r="C82" s="266"/>
      <c r="D82" s="267"/>
      <c r="E82" s="267"/>
      <c r="F82" s="267"/>
      <c r="G82" s="267"/>
      <c r="H82" s="81"/>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6"/>
      <c r="AM82" s="266"/>
      <c r="AN82" s="267"/>
      <c r="AO82" s="267"/>
      <c r="AP82" s="267"/>
      <c r="AQ82" s="267"/>
      <c r="AR82" s="267"/>
      <c r="AS82" s="267"/>
      <c r="AT82" s="267"/>
      <c r="AU82" s="267"/>
      <c r="AV82" s="265"/>
      <c r="AW82" s="265"/>
      <c r="AX82" s="265"/>
      <c r="AY82" s="265"/>
      <c r="AZ82" s="265"/>
      <c r="BA82" s="265"/>
      <c r="BB82" s="265"/>
      <c r="BC82" s="268"/>
      <c r="BD82" s="268"/>
      <c r="BE82" s="269"/>
      <c r="BF82" s="270"/>
      <c r="BG82" s="270"/>
      <c r="BH82" s="267"/>
      <c r="BI82" s="265"/>
      <c r="BJ82" s="265"/>
      <c r="BK82" s="265"/>
      <c r="BL82" s="265"/>
      <c r="BM82" s="265"/>
    </row>
    <row r="83" spans="1:65" x14ac:dyDescent="0.25">
      <c r="A83" s="265"/>
      <c r="B83" s="266"/>
      <c r="C83" s="266"/>
      <c r="D83" s="267"/>
      <c r="E83" s="267"/>
      <c r="F83" s="267"/>
      <c r="G83" s="267"/>
      <c r="H83" s="81"/>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6"/>
      <c r="AM83" s="266"/>
      <c r="AN83" s="267"/>
      <c r="AO83" s="267"/>
      <c r="AP83" s="267"/>
      <c r="AQ83" s="267"/>
      <c r="AR83" s="267"/>
      <c r="AS83" s="267"/>
      <c r="AT83" s="267"/>
      <c r="AU83" s="267"/>
      <c r="AV83" s="265"/>
      <c r="AW83" s="265"/>
      <c r="AX83" s="265"/>
      <c r="AY83" s="265"/>
      <c r="AZ83" s="265"/>
      <c r="BA83" s="265"/>
      <c r="BB83" s="265"/>
      <c r="BC83" s="268"/>
      <c r="BD83" s="268"/>
      <c r="BE83" s="269"/>
      <c r="BF83" s="270"/>
      <c r="BG83" s="270"/>
      <c r="BH83" s="267"/>
      <c r="BI83" s="265"/>
      <c r="BJ83" s="265"/>
      <c r="BK83" s="265"/>
      <c r="BL83" s="265"/>
      <c r="BM83" s="265"/>
    </row>
    <row r="84" spans="1:65" x14ac:dyDescent="0.25">
      <c r="A84" s="265"/>
      <c r="B84" s="266"/>
      <c r="C84" s="266"/>
      <c r="D84" s="267"/>
      <c r="E84" s="267"/>
      <c r="F84" s="267"/>
      <c r="G84" s="267"/>
      <c r="H84" s="81"/>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6"/>
      <c r="AM84" s="266"/>
      <c r="AN84" s="267"/>
      <c r="AO84" s="267"/>
      <c r="AP84" s="267"/>
      <c r="AQ84" s="267"/>
      <c r="AR84" s="267"/>
      <c r="AS84" s="267"/>
      <c r="AT84" s="267"/>
      <c r="AU84" s="267"/>
      <c r="AV84" s="265"/>
      <c r="AW84" s="265"/>
      <c r="AX84" s="265"/>
      <c r="AY84" s="265"/>
      <c r="AZ84" s="265"/>
      <c r="BA84" s="265"/>
      <c r="BB84" s="265"/>
      <c r="BC84" s="268"/>
      <c r="BD84" s="268"/>
      <c r="BE84" s="269"/>
      <c r="BF84" s="270"/>
      <c r="BG84" s="270"/>
      <c r="BH84" s="267"/>
      <c r="BI84" s="265"/>
      <c r="BJ84" s="265"/>
      <c r="BK84" s="265"/>
      <c r="BL84" s="265"/>
      <c r="BM84" s="265"/>
    </row>
    <row r="85" spans="1:65" x14ac:dyDescent="0.25">
      <c r="A85" s="265"/>
      <c r="B85" s="266"/>
      <c r="C85" s="266"/>
      <c r="D85" s="267"/>
      <c r="E85" s="267"/>
      <c r="F85" s="267"/>
      <c r="G85" s="267"/>
      <c r="H85" s="81"/>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6"/>
      <c r="AM85" s="266"/>
      <c r="AN85" s="267"/>
      <c r="AO85" s="267"/>
      <c r="AP85" s="267"/>
      <c r="AQ85" s="267"/>
      <c r="AR85" s="267"/>
      <c r="AS85" s="267"/>
      <c r="AT85" s="267"/>
      <c r="AU85" s="267"/>
      <c r="AV85" s="265"/>
      <c r="AW85" s="265"/>
      <c r="AX85" s="265"/>
      <c r="AY85" s="265"/>
      <c r="AZ85" s="265"/>
      <c r="BA85" s="265"/>
      <c r="BB85" s="265"/>
      <c r="BC85" s="268"/>
      <c r="BD85" s="268"/>
      <c r="BE85" s="269"/>
      <c r="BF85" s="270"/>
      <c r="BG85" s="270"/>
      <c r="BH85" s="267"/>
      <c r="BI85" s="265"/>
      <c r="BJ85" s="265"/>
      <c r="BK85" s="265"/>
      <c r="BL85" s="265"/>
      <c r="BM85" s="265"/>
    </row>
    <row r="86" spans="1:65" x14ac:dyDescent="0.25">
      <c r="A86" s="265"/>
      <c r="B86" s="266"/>
      <c r="C86" s="266"/>
      <c r="D86" s="267"/>
      <c r="E86" s="267"/>
      <c r="F86" s="267"/>
      <c r="G86" s="267"/>
      <c r="H86" s="81"/>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6"/>
      <c r="AM86" s="266"/>
      <c r="AN86" s="267"/>
      <c r="AO86" s="267"/>
      <c r="AP86" s="267"/>
      <c r="AQ86" s="267"/>
      <c r="AR86" s="267"/>
      <c r="AS86" s="267"/>
      <c r="AT86" s="267"/>
      <c r="AU86" s="267"/>
      <c r="AV86" s="265"/>
      <c r="AW86" s="265"/>
      <c r="AX86" s="265"/>
      <c r="AY86" s="265"/>
      <c r="AZ86" s="265"/>
      <c r="BA86" s="265"/>
      <c r="BB86" s="265"/>
      <c r="BC86" s="268"/>
      <c r="BD86" s="268"/>
      <c r="BE86" s="269"/>
      <c r="BF86" s="270"/>
      <c r="BG86" s="270"/>
      <c r="BH86" s="267"/>
      <c r="BI86" s="265"/>
      <c r="BJ86" s="265"/>
      <c r="BK86" s="265"/>
      <c r="BL86" s="265"/>
      <c r="BM86" s="265"/>
    </row>
    <row r="87" spans="1:65" x14ac:dyDescent="0.25">
      <c r="A87" s="265"/>
      <c r="B87" s="266"/>
      <c r="C87" s="266"/>
      <c r="D87" s="267"/>
      <c r="E87" s="267"/>
      <c r="F87" s="267"/>
      <c r="G87" s="267"/>
      <c r="H87" s="81"/>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6"/>
      <c r="AM87" s="266"/>
      <c r="AN87" s="267"/>
      <c r="AO87" s="267"/>
      <c r="AP87" s="267"/>
      <c r="AQ87" s="267"/>
      <c r="AR87" s="267"/>
      <c r="AS87" s="267"/>
      <c r="AT87" s="267"/>
      <c r="AU87" s="267"/>
      <c r="AV87" s="265"/>
      <c r="AW87" s="265"/>
      <c r="AX87" s="265"/>
      <c r="AY87" s="265"/>
      <c r="AZ87" s="265"/>
      <c r="BA87" s="265"/>
      <c r="BB87" s="265"/>
      <c r="BC87" s="268"/>
      <c r="BD87" s="268"/>
      <c r="BE87" s="269"/>
      <c r="BF87" s="270"/>
      <c r="BG87" s="270"/>
      <c r="BH87" s="267"/>
      <c r="BI87" s="265"/>
      <c r="BJ87" s="265"/>
      <c r="BK87" s="265"/>
      <c r="BL87" s="265"/>
      <c r="BM87" s="265"/>
    </row>
    <row r="88" spans="1:65" x14ac:dyDescent="0.25">
      <c r="A88" s="265"/>
      <c r="B88" s="266"/>
      <c r="C88" s="266"/>
      <c r="D88" s="267"/>
      <c r="E88" s="267"/>
      <c r="F88" s="267"/>
      <c r="G88" s="267"/>
      <c r="H88" s="81"/>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6"/>
      <c r="AM88" s="266"/>
      <c r="AN88" s="267"/>
      <c r="AO88" s="267"/>
      <c r="AP88" s="267"/>
      <c r="AQ88" s="267"/>
      <c r="AR88" s="267"/>
      <c r="AS88" s="267"/>
      <c r="AT88" s="267"/>
      <c r="AU88" s="267"/>
      <c r="AV88" s="265"/>
      <c r="AW88" s="265"/>
      <c r="AX88" s="265"/>
      <c r="AY88" s="265"/>
      <c r="AZ88" s="265"/>
      <c r="BA88" s="265"/>
      <c r="BB88" s="265"/>
      <c r="BC88" s="268"/>
      <c r="BD88" s="268"/>
      <c r="BE88" s="269"/>
      <c r="BF88" s="270"/>
      <c r="BG88" s="270"/>
      <c r="BH88" s="267"/>
      <c r="BI88" s="265"/>
      <c r="BJ88" s="265"/>
      <c r="BK88" s="265"/>
      <c r="BL88" s="265"/>
      <c r="BM88" s="265"/>
    </row>
    <row r="89" spans="1:65" x14ac:dyDescent="0.25">
      <c r="A89" s="265"/>
      <c r="B89" s="266"/>
      <c r="C89" s="266"/>
      <c r="D89" s="267"/>
      <c r="E89" s="267"/>
      <c r="F89" s="267"/>
      <c r="G89" s="267"/>
      <c r="H89" s="81"/>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6"/>
      <c r="AM89" s="266"/>
      <c r="AN89" s="267"/>
      <c r="AO89" s="267"/>
      <c r="AP89" s="267"/>
      <c r="AQ89" s="267"/>
      <c r="AR89" s="267"/>
      <c r="AS89" s="267"/>
      <c r="AT89" s="267"/>
      <c r="AU89" s="267"/>
      <c r="AV89" s="265"/>
      <c r="AW89" s="265"/>
      <c r="AX89" s="265"/>
      <c r="AY89" s="265"/>
      <c r="AZ89" s="265"/>
      <c r="BA89" s="265"/>
      <c r="BB89" s="265"/>
      <c r="BC89" s="268"/>
      <c r="BD89" s="268"/>
      <c r="BE89" s="269"/>
      <c r="BF89" s="270"/>
      <c r="BG89" s="270"/>
      <c r="BH89" s="267"/>
      <c r="BI89" s="265"/>
      <c r="BJ89" s="265"/>
      <c r="BK89" s="265"/>
      <c r="BL89" s="265"/>
      <c r="BM89" s="265"/>
    </row>
    <row r="90" spans="1:65" x14ac:dyDescent="0.25">
      <c r="A90" s="265"/>
      <c r="B90" s="266"/>
      <c r="C90" s="266"/>
      <c r="D90" s="267"/>
      <c r="E90" s="267"/>
      <c r="F90" s="267"/>
      <c r="G90" s="267"/>
      <c r="H90" s="81"/>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6"/>
      <c r="AM90" s="266"/>
      <c r="AN90" s="267"/>
      <c r="AO90" s="267"/>
      <c r="AP90" s="267"/>
      <c r="AQ90" s="267"/>
      <c r="AR90" s="267"/>
      <c r="AS90" s="267"/>
      <c r="AT90" s="267"/>
      <c r="AU90" s="267"/>
      <c r="AV90" s="265"/>
      <c r="AW90" s="265"/>
      <c r="AX90" s="265"/>
      <c r="AY90" s="265"/>
      <c r="AZ90" s="265"/>
      <c r="BA90" s="265"/>
      <c r="BB90" s="265"/>
      <c r="BC90" s="268"/>
      <c r="BD90" s="268"/>
      <c r="BE90" s="269"/>
      <c r="BF90" s="270"/>
      <c r="BG90" s="270"/>
      <c r="BH90" s="267"/>
      <c r="BI90" s="265"/>
      <c r="BJ90" s="265"/>
      <c r="BK90" s="265"/>
      <c r="BL90" s="265"/>
      <c r="BM90" s="265"/>
    </row>
    <row r="91" spans="1:65" x14ac:dyDescent="0.25">
      <c r="A91" s="265"/>
      <c r="B91" s="266"/>
      <c r="C91" s="266"/>
      <c r="D91" s="267"/>
      <c r="E91" s="267"/>
      <c r="F91" s="267"/>
      <c r="G91" s="267"/>
      <c r="H91" s="81"/>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6"/>
      <c r="AM91" s="266"/>
      <c r="AN91" s="267"/>
      <c r="AO91" s="267"/>
      <c r="AP91" s="267"/>
      <c r="AQ91" s="267"/>
      <c r="AR91" s="267"/>
      <c r="AS91" s="267"/>
      <c r="AT91" s="267"/>
      <c r="AU91" s="267"/>
      <c r="AV91" s="265"/>
      <c r="AW91" s="265"/>
      <c r="AX91" s="265"/>
      <c r="AY91" s="265"/>
      <c r="AZ91" s="265"/>
      <c r="BA91" s="265"/>
      <c r="BB91" s="265"/>
      <c r="BC91" s="268"/>
      <c r="BD91" s="268"/>
      <c r="BE91" s="269"/>
      <c r="BF91" s="270"/>
      <c r="BG91" s="270"/>
      <c r="BH91" s="267"/>
      <c r="BI91" s="265"/>
      <c r="BJ91" s="265"/>
      <c r="BK91" s="265"/>
      <c r="BL91" s="265"/>
      <c r="BM91" s="265"/>
    </row>
    <row r="92" spans="1:65" x14ac:dyDescent="0.25">
      <c r="A92" s="265"/>
      <c r="B92" s="266"/>
      <c r="C92" s="266"/>
      <c r="D92" s="267"/>
      <c r="E92" s="267"/>
      <c r="F92" s="267"/>
      <c r="G92" s="267"/>
      <c r="H92" s="81"/>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6"/>
      <c r="AM92" s="266"/>
      <c r="AN92" s="267"/>
      <c r="AO92" s="267"/>
      <c r="AP92" s="267"/>
      <c r="AQ92" s="267"/>
      <c r="AR92" s="267"/>
      <c r="AS92" s="267"/>
      <c r="AT92" s="267"/>
      <c r="AU92" s="267"/>
      <c r="AV92" s="265"/>
      <c r="AW92" s="265"/>
      <c r="AX92" s="265"/>
      <c r="AY92" s="265"/>
      <c r="AZ92" s="265"/>
      <c r="BA92" s="265"/>
      <c r="BB92" s="265"/>
      <c r="BC92" s="268"/>
      <c r="BD92" s="268"/>
      <c r="BE92" s="269"/>
      <c r="BF92" s="270"/>
      <c r="BG92" s="270"/>
      <c r="BH92" s="267"/>
      <c r="BI92" s="265"/>
      <c r="BJ92" s="265"/>
      <c r="BK92" s="265"/>
      <c r="BL92" s="265"/>
      <c r="BM92" s="265"/>
    </row>
    <row r="93" spans="1:65" x14ac:dyDescent="0.25">
      <c r="A93" s="265"/>
      <c r="B93" s="266"/>
      <c r="C93" s="266"/>
      <c r="D93" s="267"/>
      <c r="E93" s="267"/>
      <c r="F93" s="267"/>
      <c r="G93" s="267"/>
      <c r="H93" s="81"/>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6"/>
      <c r="AM93" s="266"/>
      <c r="AN93" s="267"/>
      <c r="AO93" s="267"/>
      <c r="AP93" s="267"/>
      <c r="AQ93" s="267"/>
      <c r="AR93" s="267"/>
      <c r="AS93" s="267"/>
      <c r="AT93" s="267"/>
      <c r="AU93" s="267"/>
      <c r="AV93" s="265"/>
      <c r="AW93" s="265"/>
      <c r="AX93" s="265"/>
      <c r="AY93" s="265"/>
      <c r="AZ93" s="265"/>
      <c r="BA93" s="265"/>
      <c r="BB93" s="265"/>
      <c r="BC93" s="268"/>
      <c r="BD93" s="268"/>
      <c r="BE93" s="269"/>
      <c r="BF93" s="270"/>
      <c r="BG93" s="270"/>
      <c r="BH93" s="267"/>
      <c r="BI93" s="265"/>
      <c r="BJ93" s="265"/>
      <c r="BK93" s="265"/>
      <c r="BL93" s="265"/>
      <c r="BM93" s="265"/>
    </row>
    <row r="94" spans="1:65" x14ac:dyDescent="0.25">
      <c r="A94" s="265"/>
      <c r="B94" s="266"/>
      <c r="C94" s="266"/>
      <c r="D94" s="267"/>
      <c r="E94" s="267"/>
      <c r="F94" s="267"/>
      <c r="G94" s="267"/>
      <c r="H94" s="81"/>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6"/>
      <c r="AM94" s="266"/>
      <c r="AN94" s="267"/>
      <c r="AO94" s="267"/>
      <c r="AP94" s="267"/>
      <c r="AQ94" s="267"/>
      <c r="AR94" s="267"/>
      <c r="AS94" s="267"/>
      <c r="AT94" s="267"/>
      <c r="AU94" s="267"/>
      <c r="AV94" s="265"/>
      <c r="AW94" s="265"/>
      <c r="AX94" s="265"/>
      <c r="AY94" s="265"/>
      <c r="AZ94" s="265"/>
      <c r="BA94" s="265"/>
      <c r="BB94" s="265"/>
      <c r="BC94" s="268"/>
      <c r="BD94" s="268"/>
      <c r="BE94" s="269"/>
      <c r="BF94" s="270"/>
      <c r="BG94" s="270"/>
      <c r="BH94" s="267"/>
      <c r="BI94" s="265"/>
      <c r="BJ94" s="265"/>
      <c r="BK94" s="265"/>
      <c r="BL94" s="265"/>
      <c r="BM94" s="265"/>
    </row>
    <row r="95" spans="1:65" x14ac:dyDescent="0.25">
      <c r="A95" s="265"/>
      <c r="B95" s="266"/>
      <c r="C95" s="266"/>
      <c r="D95" s="267"/>
      <c r="E95" s="267"/>
      <c r="F95" s="267"/>
      <c r="G95" s="267"/>
      <c r="H95" s="81"/>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6"/>
      <c r="AM95" s="266"/>
      <c r="AN95" s="267"/>
      <c r="AO95" s="267"/>
      <c r="AP95" s="267"/>
      <c r="AQ95" s="267"/>
      <c r="AR95" s="267"/>
      <c r="AS95" s="267"/>
      <c r="AT95" s="267"/>
      <c r="AU95" s="267"/>
      <c r="AV95" s="265"/>
      <c r="AW95" s="265"/>
      <c r="AX95" s="265"/>
      <c r="AY95" s="265"/>
      <c r="AZ95" s="265"/>
      <c r="BA95" s="265"/>
      <c r="BB95" s="265"/>
      <c r="BC95" s="268"/>
      <c r="BD95" s="268"/>
      <c r="BE95" s="269"/>
      <c r="BF95" s="270"/>
      <c r="BG95" s="270"/>
      <c r="BH95" s="267"/>
      <c r="BI95" s="265"/>
      <c r="BJ95" s="265"/>
      <c r="BK95" s="265"/>
      <c r="BL95" s="265"/>
      <c r="BM95" s="265"/>
    </row>
    <row r="96" spans="1:65" x14ac:dyDescent="0.25">
      <c r="A96" s="265"/>
      <c r="B96" s="266"/>
      <c r="C96" s="266"/>
      <c r="D96" s="267"/>
      <c r="E96" s="267"/>
      <c r="F96" s="267"/>
      <c r="G96" s="267"/>
      <c r="H96" s="81"/>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6"/>
      <c r="AM96" s="266"/>
      <c r="AN96" s="267"/>
      <c r="AO96" s="267"/>
      <c r="AP96" s="267"/>
      <c r="AQ96" s="267"/>
      <c r="AR96" s="267"/>
      <c r="AS96" s="267"/>
      <c r="AT96" s="267"/>
      <c r="AU96" s="267"/>
      <c r="AV96" s="265"/>
      <c r="AW96" s="265"/>
      <c r="AX96" s="265"/>
      <c r="AY96" s="265"/>
      <c r="AZ96" s="265"/>
      <c r="BA96" s="265"/>
      <c r="BB96" s="265"/>
      <c r="BC96" s="268"/>
      <c r="BD96" s="268"/>
      <c r="BE96" s="269"/>
      <c r="BF96" s="270"/>
      <c r="BG96" s="270"/>
      <c r="BH96" s="267"/>
      <c r="BI96" s="265"/>
      <c r="BJ96" s="265"/>
      <c r="BK96" s="265"/>
      <c r="BL96" s="265"/>
      <c r="BM96" s="265"/>
    </row>
    <row r="97" spans="1:65" x14ac:dyDescent="0.25">
      <c r="A97" s="265"/>
      <c r="B97" s="266"/>
      <c r="C97" s="266"/>
      <c r="D97" s="267"/>
      <c r="E97" s="267"/>
      <c r="F97" s="267"/>
      <c r="G97" s="267"/>
      <c r="H97" s="81"/>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6"/>
      <c r="AM97" s="266"/>
      <c r="AN97" s="267"/>
      <c r="AO97" s="267"/>
      <c r="AP97" s="267"/>
      <c r="AQ97" s="267"/>
      <c r="AR97" s="267"/>
      <c r="AS97" s="267"/>
      <c r="AT97" s="267"/>
      <c r="AU97" s="267"/>
      <c r="AV97" s="265"/>
      <c r="AW97" s="265"/>
      <c r="AX97" s="265"/>
      <c r="AY97" s="265"/>
      <c r="AZ97" s="265"/>
      <c r="BA97" s="265"/>
      <c r="BB97" s="265"/>
      <c r="BC97" s="268"/>
      <c r="BD97" s="268"/>
      <c r="BE97" s="269"/>
      <c r="BF97" s="270"/>
      <c r="BG97" s="270"/>
      <c r="BH97" s="267"/>
      <c r="BI97" s="265"/>
      <c r="BJ97" s="265"/>
      <c r="BK97" s="265"/>
      <c r="BL97" s="265"/>
      <c r="BM97" s="265"/>
    </row>
    <row r="98" spans="1:65" x14ac:dyDescent="0.25">
      <c r="A98" s="265"/>
      <c r="B98" s="266"/>
      <c r="C98" s="266"/>
      <c r="D98" s="267"/>
      <c r="E98" s="267"/>
      <c r="F98" s="267"/>
      <c r="G98" s="267"/>
      <c r="H98" s="81"/>
      <c r="I98" s="267"/>
      <c r="J98" s="267"/>
      <c r="K98" s="267"/>
      <c r="L98" s="267"/>
      <c r="M98" s="267"/>
      <c r="N98" s="267"/>
      <c r="O98" s="267"/>
      <c r="P98" s="267"/>
      <c r="Q98" s="267"/>
      <c r="R98" s="267"/>
      <c r="S98" s="267"/>
      <c r="T98" s="267"/>
      <c r="U98" s="267"/>
      <c r="V98" s="267"/>
      <c r="W98" s="267"/>
      <c r="X98" s="267"/>
      <c r="Y98" s="267"/>
      <c r="Z98" s="267"/>
      <c r="AA98" s="267"/>
      <c r="AB98" s="267"/>
      <c r="AC98" s="267"/>
      <c r="AD98" s="267"/>
      <c r="AE98" s="267"/>
      <c r="AF98" s="267"/>
      <c r="AG98" s="267"/>
      <c r="AH98" s="267"/>
      <c r="AI98" s="267"/>
      <c r="AJ98" s="267"/>
      <c r="AK98" s="267"/>
      <c r="AL98" s="266"/>
      <c r="AM98" s="266"/>
      <c r="AN98" s="267"/>
      <c r="AO98" s="267"/>
      <c r="AP98" s="267"/>
      <c r="AQ98" s="267"/>
      <c r="AR98" s="267"/>
      <c r="AS98" s="267"/>
      <c r="AT98" s="267"/>
      <c r="AU98" s="267"/>
      <c r="AV98" s="265"/>
      <c r="AW98" s="265"/>
      <c r="AX98" s="265"/>
      <c r="AY98" s="265"/>
      <c r="AZ98" s="265"/>
      <c r="BA98" s="265"/>
      <c r="BB98" s="265"/>
      <c r="BC98" s="268"/>
      <c r="BD98" s="268"/>
      <c r="BE98" s="269"/>
      <c r="BF98" s="270"/>
      <c r="BG98" s="270"/>
      <c r="BH98" s="267"/>
      <c r="BI98" s="265"/>
      <c r="BJ98" s="265"/>
      <c r="BK98" s="265"/>
      <c r="BL98" s="265"/>
      <c r="BM98" s="265"/>
    </row>
    <row r="99" spans="1:65" x14ac:dyDescent="0.25">
      <c r="A99" s="265"/>
      <c r="B99" s="266"/>
      <c r="C99" s="266"/>
      <c r="D99" s="267"/>
      <c r="E99" s="267"/>
      <c r="F99" s="267"/>
      <c r="G99" s="267"/>
      <c r="H99" s="81"/>
      <c r="I99" s="267"/>
      <c r="J99" s="267"/>
      <c r="K99" s="267"/>
      <c r="L99" s="267"/>
      <c r="M99" s="267"/>
      <c r="N99" s="267"/>
      <c r="O99" s="267"/>
      <c r="P99" s="267"/>
      <c r="Q99" s="267"/>
      <c r="R99" s="267"/>
      <c r="S99" s="267"/>
      <c r="T99" s="267"/>
      <c r="U99" s="267"/>
      <c r="V99" s="267"/>
      <c r="W99" s="267"/>
      <c r="X99" s="267"/>
      <c r="Y99" s="267"/>
      <c r="Z99" s="267"/>
      <c r="AA99" s="267"/>
      <c r="AB99" s="267"/>
      <c r="AC99" s="267"/>
      <c r="AD99" s="267"/>
      <c r="AE99" s="267"/>
      <c r="AF99" s="267"/>
      <c r="AG99" s="267"/>
      <c r="AH99" s="267"/>
      <c r="AI99" s="267"/>
      <c r="AJ99" s="267"/>
      <c r="AK99" s="267"/>
      <c r="AL99" s="266"/>
      <c r="AM99" s="266"/>
      <c r="AN99" s="267"/>
      <c r="AO99" s="267"/>
      <c r="AP99" s="267"/>
      <c r="AQ99" s="267"/>
      <c r="AR99" s="267"/>
      <c r="AS99" s="267"/>
      <c r="AT99" s="267"/>
      <c r="AU99" s="267"/>
      <c r="AV99" s="265"/>
      <c r="AW99" s="265"/>
      <c r="AX99" s="265"/>
      <c r="AY99" s="265"/>
      <c r="AZ99" s="265"/>
      <c r="BA99" s="265"/>
      <c r="BB99" s="265"/>
      <c r="BC99" s="268"/>
      <c r="BD99" s="268"/>
      <c r="BE99" s="269"/>
      <c r="BF99" s="270"/>
      <c r="BG99" s="270"/>
      <c r="BH99" s="267"/>
      <c r="BI99" s="265"/>
      <c r="BJ99" s="265"/>
      <c r="BK99" s="265"/>
      <c r="BL99" s="265"/>
      <c r="BM99" s="265"/>
    </row>
    <row r="100" spans="1:65" x14ac:dyDescent="0.25">
      <c r="A100" s="265"/>
      <c r="B100" s="266"/>
      <c r="C100" s="266"/>
      <c r="D100" s="267"/>
      <c r="E100" s="267"/>
      <c r="F100" s="267"/>
      <c r="G100" s="267"/>
      <c r="H100" s="81"/>
      <c r="I100" s="267"/>
      <c r="J100" s="267"/>
      <c r="K100" s="267"/>
      <c r="L100" s="267"/>
      <c r="M100" s="267"/>
      <c r="N100" s="267"/>
      <c r="O100" s="267"/>
      <c r="P100" s="267"/>
      <c r="Q100" s="267"/>
      <c r="R100" s="267"/>
      <c r="S100" s="267"/>
      <c r="T100" s="267"/>
      <c r="U100" s="267"/>
      <c r="V100" s="267"/>
      <c r="W100" s="267"/>
      <c r="X100" s="267"/>
      <c r="Y100" s="267"/>
      <c r="Z100" s="267"/>
      <c r="AA100" s="267"/>
      <c r="AB100" s="267"/>
      <c r="AC100" s="267"/>
      <c r="AD100" s="267"/>
      <c r="AE100" s="267"/>
      <c r="AF100" s="267"/>
      <c r="AG100" s="267"/>
      <c r="AH100" s="267"/>
      <c r="AI100" s="267"/>
      <c r="AJ100" s="267"/>
      <c r="AK100" s="267"/>
      <c r="AL100" s="266"/>
      <c r="AM100" s="266"/>
      <c r="AN100" s="267"/>
      <c r="AO100" s="267"/>
      <c r="AP100" s="267"/>
      <c r="AQ100" s="267"/>
      <c r="AR100" s="267"/>
      <c r="AS100" s="267"/>
      <c r="AT100" s="267"/>
      <c r="AU100" s="267"/>
      <c r="AV100" s="265"/>
      <c r="AW100" s="265"/>
      <c r="AX100" s="265"/>
      <c r="AY100" s="265"/>
      <c r="AZ100" s="265"/>
      <c r="BA100" s="265"/>
      <c r="BB100" s="265"/>
      <c r="BC100" s="268"/>
      <c r="BD100" s="268"/>
      <c r="BE100" s="269"/>
      <c r="BF100" s="270"/>
      <c r="BG100" s="270"/>
      <c r="BH100" s="267"/>
      <c r="BI100" s="265"/>
      <c r="BJ100" s="265"/>
      <c r="BK100" s="265"/>
      <c r="BL100" s="265"/>
      <c r="BM100" s="265"/>
    </row>
    <row r="101" spans="1:65" x14ac:dyDescent="0.25">
      <c r="A101" s="265"/>
      <c r="B101" s="266"/>
      <c r="C101" s="266"/>
      <c r="D101" s="267"/>
      <c r="E101" s="267"/>
      <c r="F101" s="267"/>
      <c r="G101" s="267"/>
      <c r="H101" s="81"/>
      <c r="I101" s="267"/>
      <c r="J101" s="267"/>
      <c r="K101" s="267"/>
      <c r="L101" s="267"/>
      <c r="M101" s="267"/>
      <c r="N101" s="267"/>
      <c r="O101" s="267"/>
      <c r="P101" s="267"/>
      <c r="Q101" s="267"/>
      <c r="R101" s="267"/>
      <c r="S101" s="267"/>
      <c r="T101" s="267"/>
      <c r="U101" s="267"/>
      <c r="V101" s="267"/>
      <c r="W101" s="267"/>
      <c r="X101" s="267"/>
      <c r="Y101" s="267"/>
      <c r="Z101" s="267"/>
      <c r="AA101" s="267"/>
      <c r="AB101" s="267"/>
      <c r="AC101" s="267"/>
      <c r="AD101" s="267"/>
      <c r="AE101" s="267"/>
      <c r="AF101" s="267"/>
      <c r="AG101" s="267"/>
      <c r="AH101" s="267"/>
      <c r="AI101" s="267"/>
      <c r="AJ101" s="267"/>
      <c r="AK101" s="267"/>
      <c r="AL101" s="266"/>
      <c r="AM101" s="266"/>
      <c r="AN101" s="267"/>
      <c r="AO101" s="267"/>
      <c r="AP101" s="267"/>
      <c r="AQ101" s="267"/>
      <c r="AR101" s="267"/>
      <c r="AS101" s="267"/>
      <c r="AT101" s="267"/>
      <c r="AU101" s="267"/>
      <c r="AV101" s="265"/>
      <c r="AW101" s="265"/>
      <c r="AX101" s="265"/>
      <c r="AY101" s="265"/>
      <c r="AZ101" s="265"/>
      <c r="BA101" s="265"/>
      <c r="BB101" s="265"/>
      <c r="BC101" s="268"/>
      <c r="BD101" s="268"/>
      <c r="BE101" s="269"/>
      <c r="BF101" s="270"/>
      <c r="BG101" s="270"/>
      <c r="BH101" s="267"/>
      <c r="BI101" s="265"/>
      <c r="BJ101" s="265"/>
      <c r="BK101" s="265"/>
      <c r="BL101" s="265"/>
      <c r="BM101" s="265"/>
    </row>
    <row r="102" spans="1:65" x14ac:dyDescent="0.25">
      <c r="A102" s="265"/>
      <c r="B102" s="266"/>
      <c r="C102" s="266"/>
      <c r="D102" s="267"/>
      <c r="E102" s="267"/>
      <c r="F102" s="267"/>
      <c r="G102" s="267"/>
      <c r="H102" s="81"/>
      <c r="I102" s="267"/>
      <c r="J102" s="267"/>
      <c r="K102" s="267"/>
      <c r="L102" s="267"/>
      <c r="M102" s="267"/>
      <c r="N102" s="267"/>
      <c r="O102" s="267"/>
      <c r="P102" s="267"/>
      <c r="Q102" s="267"/>
      <c r="R102" s="267"/>
      <c r="S102" s="267"/>
      <c r="T102" s="267"/>
      <c r="U102" s="267"/>
      <c r="V102" s="267"/>
      <c r="W102" s="267"/>
      <c r="X102" s="267"/>
      <c r="Y102" s="267"/>
      <c r="Z102" s="267"/>
      <c r="AA102" s="267"/>
      <c r="AB102" s="267"/>
      <c r="AC102" s="267"/>
      <c r="AD102" s="267"/>
      <c r="AE102" s="267"/>
      <c r="AF102" s="267"/>
      <c r="AG102" s="267"/>
      <c r="AH102" s="267"/>
      <c r="AI102" s="267"/>
      <c r="AJ102" s="267"/>
      <c r="AK102" s="267"/>
      <c r="AL102" s="266"/>
      <c r="AM102" s="266"/>
      <c r="AN102" s="267"/>
      <c r="AO102" s="267"/>
      <c r="AP102" s="267"/>
      <c r="AQ102" s="267"/>
      <c r="AR102" s="267"/>
      <c r="AS102" s="267"/>
      <c r="AT102" s="267"/>
      <c r="AU102" s="267"/>
      <c r="AV102" s="265"/>
      <c r="AW102" s="265"/>
      <c r="AX102" s="265"/>
      <c r="AY102" s="265"/>
      <c r="AZ102" s="265"/>
      <c r="BA102" s="265"/>
      <c r="BB102" s="265"/>
      <c r="BC102" s="268"/>
      <c r="BD102" s="268"/>
      <c r="BE102" s="269"/>
      <c r="BF102" s="270"/>
      <c r="BG102" s="270"/>
      <c r="BH102" s="267"/>
      <c r="BI102" s="265"/>
      <c r="BJ102" s="265"/>
      <c r="BK102" s="265"/>
      <c r="BL102" s="265"/>
      <c r="BM102" s="265"/>
    </row>
    <row r="103" spans="1:65" x14ac:dyDescent="0.25">
      <c r="A103" s="265"/>
      <c r="B103" s="266"/>
      <c r="C103" s="266"/>
      <c r="D103" s="267"/>
      <c r="E103" s="267"/>
      <c r="F103" s="267"/>
      <c r="G103" s="267"/>
      <c r="H103" s="81"/>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67"/>
      <c r="AE103" s="267"/>
      <c r="AF103" s="267"/>
      <c r="AG103" s="267"/>
      <c r="AH103" s="267"/>
      <c r="AI103" s="267"/>
      <c r="AJ103" s="267"/>
      <c r="AK103" s="267"/>
      <c r="AL103" s="266"/>
      <c r="AM103" s="266"/>
      <c r="AN103" s="267"/>
      <c r="AO103" s="267"/>
      <c r="AP103" s="267"/>
      <c r="AQ103" s="267"/>
      <c r="AR103" s="267"/>
      <c r="AS103" s="267"/>
      <c r="AT103" s="267"/>
      <c r="AU103" s="267"/>
      <c r="AV103" s="265"/>
      <c r="AW103" s="265"/>
      <c r="AX103" s="265"/>
      <c r="AY103" s="265"/>
      <c r="AZ103" s="265"/>
      <c r="BA103" s="265"/>
      <c r="BB103" s="265"/>
      <c r="BC103" s="268"/>
      <c r="BD103" s="268"/>
      <c r="BE103" s="269"/>
      <c r="BF103" s="270"/>
      <c r="BG103" s="270"/>
      <c r="BH103" s="267"/>
      <c r="BI103" s="265"/>
      <c r="BJ103" s="265"/>
      <c r="BK103" s="265"/>
      <c r="BL103" s="265"/>
      <c r="BM103" s="265"/>
    </row>
    <row r="104" spans="1:65" x14ac:dyDescent="0.25">
      <c r="A104" s="265"/>
      <c r="B104" s="266"/>
      <c r="C104" s="266"/>
      <c r="D104" s="267"/>
      <c r="E104" s="267"/>
      <c r="F104" s="267"/>
      <c r="G104" s="267"/>
      <c r="H104" s="81"/>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67"/>
      <c r="AE104" s="267"/>
      <c r="AF104" s="267"/>
      <c r="AG104" s="267"/>
      <c r="AH104" s="267"/>
      <c r="AI104" s="267"/>
      <c r="AJ104" s="267"/>
      <c r="AK104" s="267"/>
      <c r="AL104" s="266"/>
      <c r="AM104" s="266"/>
      <c r="AN104" s="267"/>
      <c r="AO104" s="267"/>
      <c r="AP104" s="267"/>
      <c r="AQ104" s="267"/>
      <c r="AR104" s="267"/>
      <c r="AS104" s="267"/>
      <c r="AT104" s="267"/>
      <c r="AU104" s="267"/>
      <c r="AV104" s="265"/>
      <c r="AW104" s="265"/>
      <c r="AX104" s="265"/>
      <c r="AY104" s="265"/>
      <c r="AZ104" s="265"/>
      <c r="BA104" s="265"/>
      <c r="BB104" s="265"/>
      <c r="BC104" s="268"/>
      <c r="BD104" s="268"/>
      <c r="BE104" s="269"/>
      <c r="BF104" s="270"/>
      <c r="BG104" s="270"/>
      <c r="BH104" s="267"/>
      <c r="BI104" s="265"/>
      <c r="BJ104" s="265"/>
      <c r="BK104" s="265"/>
      <c r="BL104" s="265"/>
      <c r="BM104" s="265"/>
    </row>
    <row r="105" spans="1:65" x14ac:dyDescent="0.25">
      <c r="A105" s="265"/>
      <c r="B105" s="266"/>
      <c r="C105" s="266"/>
      <c r="D105" s="267"/>
      <c r="E105" s="267"/>
      <c r="F105" s="267"/>
      <c r="G105" s="267"/>
      <c r="H105" s="81"/>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67"/>
      <c r="AE105" s="267"/>
      <c r="AF105" s="267"/>
      <c r="AG105" s="267"/>
      <c r="AH105" s="267"/>
      <c r="AI105" s="267"/>
      <c r="AJ105" s="267"/>
      <c r="AK105" s="267"/>
      <c r="AL105" s="266"/>
      <c r="AM105" s="266"/>
      <c r="AN105" s="267"/>
      <c r="AO105" s="267"/>
      <c r="AP105" s="267"/>
      <c r="AQ105" s="267"/>
      <c r="AR105" s="267"/>
      <c r="AS105" s="267"/>
      <c r="AT105" s="267"/>
      <c r="AU105" s="267"/>
      <c r="AV105" s="265"/>
      <c r="AW105" s="265"/>
      <c r="AX105" s="265"/>
      <c r="AY105" s="265"/>
      <c r="AZ105" s="265"/>
      <c r="BA105" s="265"/>
      <c r="BB105" s="265"/>
      <c r="BC105" s="268"/>
      <c r="BD105" s="268"/>
      <c r="BE105" s="269"/>
      <c r="BF105" s="270"/>
      <c r="BG105" s="270"/>
      <c r="BH105" s="267"/>
      <c r="BI105" s="265"/>
      <c r="BJ105" s="265"/>
      <c r="BK105" s="265"/>
      <c r="BL105" s="265"/>
      <c r="BM105" s="265"/>
    </row>
    <row r="106" spans="1:65" x14ac:dyDescent="0.25">
      <c r="A106" s="265"/>
      <c r="B106" s="266"/>
      <c r="C106" s="266"/>
      <c r="D106" s="267"/>
      <c r="E106" s="267"/>
      <c r="F106" s="267"/>
      <c r="G106" s="267"/>
      <c r="H106" s="81"/>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67"/>
      <c r="AE106" s="267"/>
      <c r="AF106" s="267"/>
      <c r="AG106" s="267"/>
      <c r="AH106" s="267"/>
      <c r="AI106" s="267"/>
      <c r="AJ106" s="267"/>
      <c r="AK106" s="267"/>
      <c r="AL106" s="266"/>
      <c r="AM106" s="266"/>
      <c r="AN106" s="267"/>
      <c r="AO106" s="267"/>
      <c r="AP106" s="267"/>
      <c r="AQ106" s="267"/>
      <c r="AR106" s="267"/>
      <c r="AS106" s="267"/>
      <c r="AT106" s="267"/>
      <c r="AU106" s="267"/>
      <c r="AV106" s="265"/>
      <c r="AW106" s="265"/>
      <c r="AX106" s="265"/>
      <c r="AY106" s="265"/>
      <c r="AZ106" s="265"/>
      <c r="BA106" s="265"/>
      <c r="BB106" s="265"/>
      <c r="BC106" s="268"/>
      <c r="BD106" s="268"/>
      <c r="BE106" s="269"/>
      <c r="BF106" s="270"/>
      <c r="BG106" s="270"/>
      <c r="BH106" s="267"/>
      <c r="BI106" s="265"/>
      <c r="BJ106" s="265"/>
      <c r="BK106" s="265"/>
      <c r="BL106" s="265"/>
      <c r="BM106" s="265"/>
    </row>
    <row r="107" spans="1:65" x14ac:dyDescent="0.25">
      <c r="A107" s="265"/>
      <c r="B107" s="266"/>
      <c r="C107" s="266"/>
      <c r="D107" s="267"/>
      <c r="E107" s="267"/>
      <c r="F107" s="267"/>
      <c r="G107" s="267"/>
      <c r="H107" s="81"/>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67"/>
      <c r="AE107" s="267"/>
      <c r="AF107" s="267"/>
      <c r="AG107" s="267"/>
      <c r="AH107" s="267"/>
      <c r="AI107" s="267"/>
      <c r="AJ107" s="267"/>
      <c r="AK107" s="267"/>
      <c r="AL107" s="266"/>
      <c r="AM107" s="266"/>
      <c r="AN107" s="267"/>
      <c r="AO107" s="267"/>
      <c r="AP107" s="267"/>
      <c r="AQ107" s="267"/>
      <c r="AR107" s="267"/>
      <c r="AS107" s="267"/>
      <c r="AT107" s="267"/>
      <c r="AU107" s="267"/>
      <c r="AV107" s="265"/>
      <c r="AW107" s="265"/>
      <c r="AX107" s="265"/>
      <c r="AY107" s="265"/>
      <c r="AZ107" s="265"/>
      <c r="BA107" s="265"/>
      <c r="BB107" s="265"/>
      <c r="BC107" s="268"/>
      <c r="BD107" s="268"/>
      <c r="BE107" s="269"/>
      <c r="BF107" s="270"/>
      <c r="BG107" s="270"/>
      <c r="BH107" s="267"/>
      <c r="BI107" s="265"/>
      <c r="BJ107" s="265"/>
      <c r="BK107" s="265"/>
      <c r="BL107" s="265"/>
      <c r="BM107" s="265"/>
    </row>
    <row r="108" spans="1:65" x14ac:dyDescent="0.25">
      <c r="A108" s="265"/>
      <c r="B108" s="266"/>
      <c r="C108" s="266"/>
      <c r="D108" s="267"/>
      <c r="E108" s="267"/>
      <c r="F108" s="267"/>
      <c r="G108" s="267"/>
      <c r="H108" s="81"/>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67"/>
      <c r="AE108" s="267"/>
      <c r="AF108" s="267"/>
      <c r="AG108" s="267"/>
      <c r="AH108" s="267"/>
      <c r="AI108" s="267"/>
      <c r="AJ108" s="267"/>
      <c r="AK108" s="267"/>
      <c r="AL108" s="266"/>
      <c r="AM108" s="266"/>
      <c r="AN108" s="267"/>
      <c r="AO108" s="267"/>
      <c r="AP108" s="267"/>
      <c r="AQ108" s="267"/>
      <c r="AR108" s="267"/>
      <c r="AS108" s="267"/>
      <c r="AT108" s="267"/>
      <c r="AU108" s="267"/>
      <c r="AV108" s="265"/>
      <c r="AW108" s="265"/>
      <c r="AX108" s="265"/>
      <c r="AY108" s="265"/>
      <c r="AZ108" s="265"/>
      <c r="BA108" s="265"/>
      <c r="BB108" s="265"/>
      <c r="BC108" s="268"/>
      <c r="BD108" s="268"/>
      <c r="BE108" s="269"/>
      <c r="BF108" s="270"/>
      <c r="BG108" s="270"/>
      <c r="BH108" s="267"/>
      <c r="BI108" s="265"/>
      <c r="BJ108" s="265"/>
      <c r="BK108" s="265"/>
      <c r="BL108" s="265"/>
      <c r="BM108" s="265"/>
    </row>
    <row r="109" spans="1:65" x14ac:dyDescent="0.25">
      <c r="A109" s="265"/>
      <c r="B109" s="266"/>
      <c r="C109" s="266"/>
      <c r="D109" s="267"/>
      <c r="E109" s="267"/>
      <c r="F109" s="267"/>
      <c r="G109" s="267"/>
      <c r="H109" s="81"/>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67"/>
      <c r="AE109" s="267"/>
      <c r="AF109" s="267"/>
      <c r="AG109" s="267"/>
      <c r="AH109" s="267"/>
      <c r="AI109" s="267"/>
      <c r="AJ109" s="267"/>
      <c r="AK109" s="267"/>
      <c r="AL109" s="266"/>
      <c r="AM109" s="266"/>
      <c r="AN109" s="267"/>
      <c r="AO109" s="267"/>
      <c r="AP109" s="267"/>
      <c r="AQ109" s="267"/>
      <c r="AR109" s="267"/>
      <c r="AS109" s="267"/>
      <c r="AT109" s="267"/>
      <c r="AU109" s="267"/>
      <c r="AV109" s="265"/>
      <c r="AW109" s="265"/>
      <c r="AX109" s="265"/>
      <c r="AY109" s="265"/>
      <c r="AZ109" s="265"/>
      <c r="BA109" s="265"/>
      <c r="BB109" s="265"/>
      <c r="BC109" s="268"/>
      <c r="BD109" s="268"/>
      <c r="BE109" s="269"/>
      <c r="BF109" s="270"/>
      <c r="BG109" s="270"/>
      <c r="BH109" s="267"/>
      <c r="BI109" s="265"/>
      <c r="BJ109" s="265"/>
      <c r="BK109" s="265"/>
      <c r="BL109" s="265"/>
      <c r="BM109" s="265"/>
    </row>
    <row r="110" spans="1:65" x14ac:dyDescent="0.25">
      <c r="A110" s="265"/>
      <c r="B110" s="266"/>
      <c r="C110" s="266"/>
      <c r="D110" s="267"/>
      <c r="E110" s="267"/>
      <c r="F110" s="267"/>
      <c r="G110" s="267"/>
      <c r="H110" s="81"/>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67"/>
      <c r="AE110" s="267"/>
      <c r="AF110" s="267"/>
      <c r="AG110" s="267"/>
      <c r="AH110" s="267"/>
      <c r="AI110" s="267"/>
      <c r="AJ110" s="267"/>
      <c r="AK110" s="267"/>
      <c r="AL110" s="266"/>
      <c r="AM110" s="266"/>
      <c r="AN110" s="267"/>
      <c r="AO110" s="267"/>
      <c r="AP110" s="267"/>
      <c r="AQ110" s="267"/>
      <c r="AR110" s="267"/>
      <c r="AS110" s="267"/>
      <c r="AT110" s="267"/>
      <c r="AU110" s="267"/>
      <c r="AV110" s="265"/>
      <c r="AW110" s="265"/>
      <c r="AX110" s="265"/>
      <c r="AY110" s="265"/>
      <c r="AZ110" s="265"/>
      <c r="BA110" s="265"/>
      <c r="BB110" s="265"/>
      <c r="BC110" s="268"/>
      <c r="BD110" s="268"/>
      <c r="BE110" s="269"/>
      <c r="BF110" s="270"/>
      <c r="BG110" s="270"/>
      <c r="BH110" s="267"/>
      <c r="BI110" s="265"/>
      <c r="BJ110" s="265"/>
      <c r="BK110" s="265"/>
      <c r="BL110" s="265"/>
      <c r="BM110" s="265"/>
    </row>
    <row r="111" spans="1:65" x14ac:dyDescent="0.25">
      <c r="A111" s="265"/>
      <c r="B111" s="266"/>
      <c r="C111" s="266"/>
      <c r="D111" s="267"/>
      <c r="E111" s="267"/>
      <c r="F111" s="267"/>
      <c r="G111" s="267"/>
      <c r="H111" s="81"/>
      <c r="I111" s="267"/>
      <c r="J111" s="267"/>
      <c r="K111" s="267"/>
      <c r="L111" s="267"/>
      <c r="M111" s="267"/>
      <c r="N111" s="267"/>
      <c r="O111" s="267"/>
      <c r="P111" s="267"/>
      <c r="Q111" s="267"/>
      <c r="R111" s="267"/>
      <c r="S111" s="267"/>
      <c r="T111" s="267"/>
      <c r="U111" s="267"/>
      <c r="V111" s="267"/>
      <c r="W111" s="267"/>
      <c r="X111" s="267"/>
      <c r="Y111" s="267"/>
      <c r="Z111" s="267"/>
      <c r="AA111" s="267"/>
      <c r="AB111" s="267"/>
      <c r="AC111" s="267"/>
      <c r="AD111" s="267"/>
      <c r="AE111" s="267"/>
      <c r="AF111" s="267"/>
      <c r="AG111" s="267"/>
      <c r="AH111" s="267"/>
      <c r="AI111" s="267"/>
      <c r="AJ111" s="267"/>
      <c r="AK111" s="267"/>
      <c r="AL111" s="266"/>
      <c r="AM111" s="266"/>
      <c r="AN111" s="267"/>
      <c r="AO111" s="267"/>
      <c r="AP111" s="267"/>
      <c r="AQ111" s="267"/>
      <c r="AR111" s="267"/>
      <c r="AS111" s="267"/>
      <c r="AT111" s="267"/>
      <c r="AU111" s="267"/>
      <c r="AV111" s="265"/>
      <c r="AW111" s="265"/>
      <c r="AX111" s="265"/>
      <c r="AY111" s="265"/>
      <c r="AZ111" s="265"/>
      <c r="BA111" s="265"/>
      <c r="BB111" s="265"/>
      <c r="BC111" s="268"/>
      <c r="BD111" s="268"/>
      <c r="BE111" s="269"/>
      <c r="BF111" s="270"/>
      <c r="BG111" s="270"/>
      <c r="BH111" s="267"/>
      <c r="BI111" s="265"/>
      <c r="BJ111" s="265"/>
      <c r="BK111" s="265"/>
      <c r="BL111" s="265"/>
      <c r="BM111" s="265"/>
    </row>
    <row r="112" spans="1:65" x14ac:dyDescent="0.25">
      <c r="A112" s="265"/>
      <c r="B112" s="266"/>
      <c r="C112" s="266"/>
      <c r="D112" s="267"/>
      <c r="E112" s="267"/>
      <c r="F112" s="267"/>
      <c r="G112" s="267"/>
      <c r="H112" s="81"/>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267"/>
      <c r="AE112" s="267"/>
      <c r="AF112" s="267"/>
      <c r="AG112" s="267"/>
      <c r="AH112" s="267"/>
      <c r="AI112" s="267"/>
      <c r="AJ112" s="267"/>
      <c r="AK112" s="267"/>
      <c r="AL112" s="266"/>
      <c r="AM112" s="266"/>
      <c r="AN112" s="267"/>
      <c r="AO112" s="267"/>
      <c r="AP112" s="267"/>
      <c r="AQ112" s="267"/>
      <c r="AR112" s="267"/>
      <c r="AS112" s="267"/>
      <c r="AT112" s="267"/>
      <c r="AU112" s="267"/>
      <c r="AV112" s="265"/>
      <c r="AW112" s="265"/>
      <c r="AX112" s="265"/>
      <c r="AY112" s="265"/>
      <c r="AZ112" s="265"/>
      <c r="BA112" s="265"/>
      <c r="BB112" s="265"/>
      <c r="BC112" s="268"/>
      <c r="BD112" s="268"/>
      <c r="BE112" s="269"/>
      <c r="BF112" s="270"/>
      <c r="BG112" s="270"/>
      <c r="BH112" s="267"/>
      <c r="BI112" s="265"/>
      <c r="BJ112" s="265"/>
      <c r="BK112" s="265"/>
      <c r="BL112" s="265"/>
      <c r="BM112" s="265"/>
    </row>
    <row r="113" spans="1:65" x14ac:dyDescent="0.25">
      <c r="A113" s="265"/>
      <c r="B113" s="266"/>
      <c r="C113" s="266"/>
      <c r="D113" s="267"/>
      <c r="E113" s="267"/>
      <c r="F113" s="267"/>
      <c r="G113" s="267"/>
      <c r="H113" s="81"/>
      <c r="I113" s="267"/>
      <c r="J113" s="267"/>
      <c r="K113" s="267"/>
      <c r="L113" s="267"/>
      <c r="M113" s="267"/>
      <c r="N113" s="267"/>
      <c r="O113" s="267"/>
      <c r="P113" s="267"/>
      <c r="Q113" s="267"/>
      <c r="R113" s="267"/>
      <c r="S113" s="267"/>
      <c r="T113" s="267"/>
      <c r="U113" s="267"/>
      <c r="V113" s="267"/>
      <c r="W113" s="267"/>
      <c r="X113" s="267"/>
      <c r="Y113" s="267"/>
      <c r="Z113" s="267"/>
      <c r="AA113" s="267"/>
      <c r="AB113" s="267"/>
      <c r="AC113" s="267"/>
      <c r="AD113" s="267"/>
      <c r="AE113" s="267"/>
      <c r="AF113" s="267"/>
      <c r="AG113" s="267"/>
      <c r="AH113" s="267"/>
      <c r="AI113" s="267"/>
      <c r="AJ113" s="267"/>
      <c r="AK113" s="267"/>
      <c r="AL113" s="266"/>
      <c r="AM113" s="266"/>
      <c r="AN113" s="267"/>
      <c r="AO113" s="267"/>
      <c r="AP113" s="267"/>
      <c r="AQ113" s="267"/>
      <c r="AR113" s="267"/>
      <c r="AS113" s="267"/>
      <c r="AT113" s="267"/>
      <c r="AU113" s="267"/>
      <c r="AV113" s="265"/>
      <c r="AW113" s="265"/>
      <c r="AX113" s="265"/>
      <c r="AY113" s="265"/>
      <c r="AZ113" s="265"/>
      <c r="BA113" s="265"/>
      <c r="BB113" s="265"/>
      <c r="BC113" s="268"/>
      <c r="BD113" s="268"/>
      <c r="BE113" s="269"/>
      <c r="BF113" s="270"/>
      <c r="BG113" s="270"/>
      <c r="BH113" s="267"/>
      <c r="BI113" s="265"/>
      <c r="BJ113" s="265"/>
      <c r="BK113" s="265"/>
      <c r="BL113" s="265"/>
      <c r="BM113" s="265"/>
    </row>
    <row r="114" spans="1:65" x14ac:dyDescent="0.25">
      <c r="A114" s="265"/>
      <c r="B114" s="266"/>
      <c r="C114" s="266"/>
      <c r="D114" s="267"/>
      <c r="E114" s="267"/>
      <c r="F114" s="267"/>
      <c r="G114" s="267"/>
      <c r="H114" s="81"/>
      <c r="I114" s="267"/>
      <c r="J114" s="267"/>
      <c r="K114" s="267"/>
      <c r="L114" s="267"/>
      <c r="M114" s="267"/>
      <c r="N114" s="267"/>
      <c r="O114" s="267"/>
      <c r="P114" s="267"/>
      <c r="Q114" s="267"/>
      <c r="R114" s="267"/>
      <c r="S114" s="267"/>
      <c r="T114" s="267"/>
      <c r="U114" s="267"/>
      <c r="V114" s="267"/>
      <c r="W114" s="267"/>
      <c r="X114" s="267"/>
      <c r="Y114" s="267"/>
      <c r="Z114" s="267"/>
      <c r="AA114" s="267"/>
      <c r="AB114" s="267"/>
      <c r="AC114" s="267"/>
      <c r="AD114" s="267"/>
      <c r="AE114" s="267"/>
      <c r="AF114" s="267"/>
      <c r="AG114" s="267"/>
      <c r="AH114" s="267"/>
      <c r="AI114" s="267"/>
      <c r="AJ114" s="267"/>
      <c r="AK114" s="267"/>
      <c r="AL114" s="266"/>
      <c r="AM114" s="266"/>
      <c r="AN114" s="267"/>
      <c r="AO114" s="267"/>
      <c r="AP114" s="267"/>
      <c r="AQ114" s="267"/>
      <c r="AR114" s="267"/>
      <c r="AS114" s="267"/>
      <c r="AT114" s="267"/>
      <c r="AU114" s="267"/>
      <c r="AV114" s="265"/>
      <c r="AW114" s="265"/>
      <c r="AX114" s="265"/>
      <c r="AY114" s="265"/>
      <c r="AZ114" s="265"/>
      <c r="BA114" s="265"/>
      <c r="BB114" s="265"/>
      <c r="BC114" s="268"/>
      <c r="BD114" s="268"/>
      <c r="BE114" s="269"/>
      <c r="BF114" s="270"/>
      <c r="BG114" s="270"/>
      <c r="BH114" s="267"/>
      <c r="BI114" s="265"/>
      <c r="BJ114" s="265"/>
      <c r="BK114" s="265"/>
      <c r="BL114" s="265"/>
      <c r="BM114" s="265"/>
    </row>
    <row r="115" spans="1:65" x14ac:dyDescent="0.25">
      <c r="A115" s="265"/>
      <c r="B115" s="266"/>
      <c r="C115" s="266"/>
      <c r="D115" s="267"/>
      <c r="E115" s="267"/>
      <c r="F115" s="267"/>
      <c r="G115" s="267"/>
      <c r="H115" s="81"/>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67"/>
      <c r="AE115" s="267"/>
      <c r="AF115" s="267"/>
      <c r="AG115" s="267"/>
      <c r="AH115" s="267"/>
      <c r="AI115" s="267"/>
      <c r="AJ115" s="267"/>
      <c r="AK115" s="267"/>
      <c r="AL115" s="266"/>
      <c r="AM115" s="266"/>
      <c r="AN115" s="267"/>
      <c r="AO115" s="267"/>
      <c r="AP115" s="267"/>
      <c r="AQ115" s="267"/>
      <c r="AR115" s="267"/>
      <c r="AS115" s="267"/>
      <c r="AT115" s="267"/>
      <c r="AU115" s="267"/>
      <c r="AV115" s="265"/>
      <c r="AW115" s="265"/>
      <c r="AX115" s="265"/>
      <c r="AY115" s="265"/>
      <c r="AZ115" s="265"/>
      <c r="BA115" s="265"/>
      <c r="BB115" s="265"/>
      <c r="BC115" s="268"/>
      <c r="BD115" s="268"/>
      <c r="BE115" s="269"/>
      <c r="BF115" s="270"/>
      <c r="BG115" s="270"/>
      <c r="BH115" s="267"/>
      <c r="BI115" s="265"/>
      <c r="BJ115" s="265"/>
      <c r="BK115" s="265"/>
      <c r="BL115" s="265"/>
      <c r="BM115" s="265"/>
    </row>
    <row r="116" spans="1:65" x14ac:dyDescent="0.25">
      <c r="A116" s="265"/>
      <c r="B116" s="266"/>
      <c r="C116" s="266"/>
      <c r="D116" s="267"/>
      <c r="E116" s="267"/>
      <c r="F116" s="267"/>
      <c r="G116" s="267"/>
      <c r="H116" s="81"/>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67"/>
      <c r="AE116" s="267"/>
      <c r="AF116" s="267"/>
      <c r="AG116" s="267"/>
      <c r="AH116" s="267"/>
      <c r="AI116" s="267"/>
      <c r="AJ116" s="267"/>
      <c r="AK116" s="267"/>
      <c r="AL116" s="266"/>
      <c r="AM116" s="266"/>
      <c r="AN116" s="267"/>
      <c r="AO116" s="267"/>
      <c r="AP116" s="267"/>
      <c r="AQ116" s="267"/>
      <c r="AR116" s="267"/>
      <c r="AS116" s="267"/>
      <c r="AT116" s="267"/>
      <c r="AU116" s="267"/>
      <c r="AV116" s="265"/>
      <c r="AW116" s="265"/>
      <c r="AX116" s="265"/>
      <c r="AY116" s="265"/>
      <c r="AZ116" s="265"/>
      <c r="BA116" s="265"/>
      <c r="BB116" s="265"/>
      <c r="BC116" s="268"/>
      <c r="BD116" s="268"/>
      <c r="BE116" s="269"/>
      <c r="BF116" s="270"/>
      <c r="BG116" s="270"/>
      <c r="BH116" s="267"/>
      <c r="BI116" s="265"/>
      <c r="BJ116" s="265"/>
      <c r="BK116" s="265"/>
      <c r="BL116" s="265"/>
      <c r="BM116" s="265"/>
    </row>
    <row r="117" spans="1:65" x14ac:dyDescent="0.25">
      <c r="A117" s="265"/>
      <c r="B117" s="266"/>
      <c r="C117" s="266"/>
      <c r="D117" s="267"/>
      <c r="E117" s="267"/>
      <c r="F117" s="267"/>
      <c r="G117" s="267"/>
      <c r="H117" s="81"/>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67"/>
      <c r="AE117" s="267"/>
      <c r="AF117" s="267"/>
      <c r="AG117" s="267"/>
      <c r="AH117" s="267"/>
      <c r="AI117" s="267"/>
      <c r="AJ117" s="267"/>
      <c r="AK117" s="267"/>
      <c r="AL117" s="266"/>
      <c r="AM117" s="266"/>
      <c r="AN117" s="267"/>
      <c r="AO117" s="267"/>
      <c r="AP117" s="267"/>
      <c r="AQ117" s="267"/>
      <c r="AR117" s="267"/>
      <c r="AS117" s="267"/>
      <c r="AT117" s="267"/>
      <c r="AU117" s="267"/>
      <c r="AV117" s="265"/>
      <c r="AW117" s="265"/>
      <c r="AX117" s="265"/>
      <c r="AY117" s="265"/>
      <c r="AZ117" s="265"/>
      <c r="BA117" s="265"/>
      <c r="BB117" s="265"/>
      <c r="BC117" s="268"/>
      <c r="BD117" s="268"/>
      <c r="BE117" s="269"/>
      <c r="BF117" s="270"/>
      <c r="BG117" s="270"/>
      <c r="BH117" s="267"/>
      <c r="BI117" s="265"/>
      <c r="BJ117" s="265"/>
      <c r="BK117" s="265"/>
      <c r="BL117" s="265"/>
      <c r="BM117" s="265"/>
    </row>
    <row r="118" spans="1:65" x14ac:dyDescent="0.25">
      <c r="A118" s="265"/>
      <c r="B118" s="266"/>
      <c r="C118" s="266"/>
      <c r="D118" s="267"/>
      <c r="E118" s="267"/>
      <c r="F118" s="267"/>
      <c r="G118" s="267"/>
      <c r="H118" s="81"/>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67"/>
      <c r="AE118" s="267"/>
      <c r="AF118" s="267"/>
      <c r="AG118" s="267"/>
      <c r="AH118" s="267"/>
      <c r="AI118" s="267"/>
      <c r="AJ118" s="267"/>
      <c r="AK118" s="267"/>
      <c r="AL118" s="266"/>
      <c r="AM118" s="266"/>
      <c r="AN118" s="267"/>
      <c r="AO118" s="267"/>
      <c r="AP118" s="267"/>
      <c r="AQ118" s="267"/>
      <c r="AR118" s="267"/>
      <c r="AS118" s="267"/>
      <c r="AT118" s="267"/>
      <c r="AU118" s="267"/>
      <c r="AV118" s="265"/>
      <c r="AW118" s="265"/>
      <c r="AX118" s="265"/>
      <c r="AY118" s="265"/>
      <c r="AZ118" s="265"/>
      <c r="BA118" s="265"/>
      <c r="BB118" s="265"/>
      <c r="BC118" s="268"/>
      <c r="BD118" s="268"/>
      <c r="BE118" s="269"/>
      <c r="BF118" s="270"/>
      <c r="BG118" s="270"/>
      <c r="BH118" s="267"/>
      <c r="BI118" s="265"/>
      <c r="BJ118" s="265"/>
      <c r="BK118" s="265"/>
      <c r="BL118" s="265"/>
      <c r="BM118" s="265"/>
    </row>
    <row r="119" spans="1:65" x14ac:dyDescent="0.25">
      <c r="A119" s="265"/>
      <c r="B119" s="266"/>
      <c r="C119" s="266"/>
      <c r="D119" s="267"/>
      <c r="E119" s="267"/>
      <c r="F119" s="267"/>
      <c r="G119" s="267"/>
      <c r="H119" s="81"/>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67"/>
      <c r="AE119" s="267"/>
      <c r="AF119" s="267"/>
      <c r="AG119" s="267"/>
      <c r="AH119" s="267"/>
      <c r="AI119" s="267"/>
      <c r="AJ119" s="267"/>
      <c r="AK119" s="267"/>
      <c r="AL119" s="266"/>
      <c r="AM119" s="266"/>
      <c r="AN119" s="267"/>
      <c r="AO119" s="267"/>
      <c r="AP119" s="267"/>
      <c r="AQ119" s="267"/>
      <c r="AR119" s="267"/>
      <c r="AS119" s="267"/>
      <c r="AT119" s="267"/>
      <c r="AU119" s="267"/>
      <c r="AV119" s="265"/>
      <c r="AW119" s="265"/>
      <c r="AX119" s="265"/>
      <c r="AY119" s="265"/>
      <c r="AZ119" s="265"/>
      <c r="BA119" s="265"/>
      <c r="BB119" s="265"/>
      <c r="BC119" s="268"/>
      <c r="BD119" s="268"/>
      <c r="BE119" s="269"/>
      <c r="BF119" s="270"/>
      <c r="BG119" s="270"/>
      <c r="BH119" s="267"/>
      <c r="BI119" s="265"/>
      <c r="BJ119" s="265"/>
      <c r="BK119" s="265"/>
      <c r="BL119" s="265"/>
      <c r="BM119" s="265"/>
    </row>
    <row r="120" spans="1:65" x14ac:dyDescent="0.25">
      <c r="A120" s="265"/>
      <c r="B120" s="266"/>
      <c r="C120" s="266"/>
      <c r="D120" s="267"/>
      <c r="E120" s="267"/>
      <c r="F120" s="267"/>
      <c r="G120" s="267"/>
      <c r="H120" s="81"/>
      <c r="I120" s="267"/>
      <c r="J120" s="267"/>
      <c r="K120" s="267"/>
      <c r="L120" s="267"/>
      <c r="M120" s="267"/>
      <c r="N120" s="267"/>
      <c r="O120" s="267"/>
      <c r="P120" s="267"/>
      <c r="Q120" s="267"/>
      <c r="R120" s="267"/>
      <c r="S120" s="267"/>
      <c r="T120" s="267"/>
      <c r="U120" s="267"/>
      <c r="V120" s="267"/>
      <c r="W120" s="267"/>
      <c r="X120" s="267"/>
      <c r="Y120" s="267"/>
      <c r="Z120" s="267"/>
      <c r="AA120" s="267"/>
      <c r="AB120" s="267"/>
      <c r="AC120" s="267"/>
      <c r="AD120" s="267"/>
      <c r="AE120" s="267"/>
      <c r="AF120" s="267"/>
      <c r="AG120" s="267"/>
      <c r="AH120" s="267"/>
      <c r="AI120" s="267"/>
      <c r="AJ120" s="267"/>
      <c r="AK120" s="267"/>
      <c r="AL120" s="266"/>
      <c r="AM120" s="266"/>
      <c r="AN120" s="267"/>
      <c r="AO120" s="267"/>
      <c r="AP120" s="267"/>
      <c r="AQ120" s="267"/>
      <c r="AR120" s="267"/>
      <c r="AS120" s="267"/>
      <c r="AT120" s="267"/>
      <c r="AU120" s="267"/>
      <c r="AV120" s="265"/>
      <c r="AW120" s="265"/>
      <c r="AX120" s="265"/>
      <c r="AY120" s="265"/>
      <c r="AZ120" s="265"/>
      <c r="BA120" s="265"/>
      <c r="BB120" s="265"/>
      <c r="BC120" s="268"/>
      <c r="BD120" s="268"/>
      <c r="BE120" s="269"/>
      <c r="BF120" s="270"/>
      <c r="BG120" s="270"/>
      <c r="BH120" s="267"/>
      <c r="BI120" s="265"/>
      <c r="BJ120" s="265"/>
      <c r="BK120" s="265"/>
      <c r="BL120" s="265"/>
      <c r="BM120" s="265"/>
    </row>
    <row r="121" spans="1:65" x14ac:dyDescent="0.25">
      <c r="A121" s="265"/>
      <c r="B121" s="266"/>
      <c r="C121" s="266"/>
      <c r="D121" s="267"/>
      <c r="E121" s="267"/>
      <c r="F121" s="267"/>
      <c r="G121" s="267"/>
      <c r="H121" s="81"/>
      <c r="I121" s="267"/>
      <c r="J121" s="267"/>
      <c r="K121" s="267"/>
      <c r="L121" s="267"/>
      <c r="M121" s="267"/>
      <c r="N121" s="267"/>
      <c r="O121" s="267"/>
      <c r="P121" s="267"/>
      <c r="Q121" s="267"/>
      <c r="R121" s="267"/>
      <c r="S121" s="267"/>
      <c r="T121" s="267"/>
      <c r="U121" s="267"/>
      <c r="V121" s="267"/>
      <c r="W121" s="267"/>
      <c r="X121" s="267"/>
      <c r="Y121" s="267"/>
      <c r="Z121" s="267"/>
      <c r="AA121" s="267"/>
      <c r="AB121" s="267"/>
      <c r="AC121" s="267"/>
      <c r="AD121" s="267"/>
      <c r="AE121" s="267"/>
      <c r="AF121" s="267"/>
      <c r="AG121" s="267"/>
      <c r="AH121" s="267"/>
      <c r="AI121" s="267"/>
      <c r="AJ121" s="267"/>
      <c r="AK121" s="267"/>
      <c r="AL121" s="266"/>
      <c r="AM121" s="266"/>
      <c r="AN121" s="267"/>
      <c r="AO121" s="267"/>
      <c r="AP121" s="267"/>
      <c r="AQ121" s="267"/>
      <c r="AR121" s="267"/>
      <c r="AS121" s="267"/>
      <c r="AT121" s="267"/>
      <c r="AU121" s="267"/>
      <c r="AV121" s="265"/>
      <c r="AW121" s="265"/>
      <c r="AX121" s="265"/>
      <c r="AY121" s="265"/>
      <c r="AZ121" s="265"/>
      <c r="BA121" s="265"/>
      <c r="BB121" s="265"/>
      <c r="BC121" s="268"/>
      <c r="BD121" s="268"/>
      <c r="BE121" s="269"/>
      <c r="BF121" s="270"/>
      <c r="BG121" s="270"/>
      <c r="BH121" s="267"/>
      <c r="BI121" s="265"/>
      <c r="BJ121" s="265"/>
      <c r="BK121" s="265"/>
      <c r="BL121" s="265"/>
      <c r="BM121" s="265"/>
    </row>
    <row r="122" spans="1:65" x14ac:dyDescent="0.25">
      <c r="A122" s="265"/>
      <c r="B122" s="266"/>
      <c r="C122" s="266"/>
      <c r="D122" s="267"/>
      <c r="E122" s="267"/>
      <c r="F122" s="267"/>
      <c r="G122" s="267"/>
      <c r="H122" s="81"/>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c r="AF122" s="267"/>
      <c r="AG122" s="267"/>
      <c r="AH122" s="267"/>
      <c r="AI122" s="267"/>
      <c r="AJ122" s="267"/>
      <c r="AK122" s="267"/>
      <c r="AL122" s="266"/>
      <c r="AM122" s="266"/>
      <c r="AN122" s="267"/>
      <c r="AO122" s="267"/>
      <c r="AP122" s="267"/>
      <c r="AQ122" s="267"/>
      <c r="AR122" s="267"/>
      <c r="AS122" s="267"/>
      <c r="AT122" s="267"/>
      <c r="AU122" s="267"/>
      <c r="AV122" s="265"/>
      <c r="AW122" s="265"/>
      <c r="AX122" s="265"/>
      <c r="AY122" s="265"/>
      <c r="AZ122" s="265"/>
      <c r="BA122" s="265"/>
      <c r="BB122" s="265"/>
      <c r="BC122" s="268"/>
      <c r="BD122" s="268"/>
      <c r="BE122" s="269"/>
      <c r="BF122" s="270"/>
      <c r="BG122" s="270"/>
      <c r="BH122" s="267"/>
      <c r="BI122" s="265"/>
      <c r="BJ122" s="265"/>
      <c r="BK122" s="265"/>
      <c r="BL122" s="265"/>
      <c r="BM122" s="265"/>
    </row>
    <row r="123" spans="1:65" x14ac:dyDescent="0.25">
      <c r="A123" s="265"/>
      <c r="B123" s="266"/>
      <c r="C123" s="266"/>
      <c r="D123" s="267"/>
      <c r="E123" s="267"/>
      <c r="F123" s="267"/>
      <c r="G123" s="267"/>
      <c r="H123" s="81"/>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67"/>
      <c r="AE123" s="267"/>
      <c r="AF123" s="267"/>
      <c r="AG123" s="267"/>
      <c r="AH123" s="267"/>
      <c r="AI123" s="267"/>
      <c r="AJ123" s="267"/>
      <c r="AK123" s="267"/>
      <c r="AL123" s="266"/>
      <c r="AM123" s="266"/>
      <c r="AN123" s="267"/>
      <c r="AO123" s="267"/>
      <c r="AP123" s="267"/>
      <c r="AQ123" s="267"/>
      <c r="AR123" s="267"/>
      <c r="AS123" s="267"/>
      <c r="AT123" s="267"/>
      <c r="AU123" s="267"/>
      <c r="AV123" s="265"/>
      <c r="AW123" s="265"/>
      <c r="AX123" s="265"/>
      <c r="AY123" s="265"/>
      <c r="AZ123" s="265"/>
      <c r="BA123" s="265"/>
      <c r="BB123" s="265"/>
      <c r="BC123" s="268"/>
      <c r="BD123" s="268"/>
      <c r="BE123" s="269"/>
      <c r="BF123" s="270"/>
      <c r="BG123" s="270"/>
      <c r="BH123" s="267"/>
      <c r="BI123" s="265"/>
      <c r="BJ123" s="265"/>
      <c r="BK123" s="265"/>
      <c r="BL123" s="265"/>
      <c r="BM123" s="265"/>
    </row>
    <row r="124" spans="1:65" x14ac:dyDescent="0.25">
      <c r="A124" s="265"/>
      <c r="B124" s="266"/>
      <c r="C124" s="266"/>
      <c r="D124" s="267"/>
      <c r="E124" s="267"/>
      <c r="F124" s="267"/>
      <c r="G124" s="267"/>
      <c r="H124" s="81"/>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c r="AF124" s="267"/>
      <c r="AG124" s="267"/>
      <c r="AH124" s="267"/>
      <c r="AI124" s="267"/>
      <c r="AJ124" s="267"/>
      <c r="AK124" s="267"/>
      <c r="AL124" s="266"/>
      <c r="AM124" s="266"/>
      <c r="AN124" s="267"/>
      <c r="AO124" s="267"/>
      <c r="AP124" s="267"/>
      <c r="AQ124" s="267"/>
      <c r="AR124" s="267"/>
      <c r="AS124" s="267"/>
      <c r="AT124" s="267"/>
      <c r="AU124" s="267"/>
      <c r="AV124" s="265"/>
      <c r="AW124" s="265"/>
      <c r="AX124" s="265"/>
      <c r="AY124" s="265"/>
      <c r="AZ124" s="265"/>
      <c r="BA124" s="265"/>
      <c r="BB124" s="265"/>
      <c r="BC124" s="268"/>
      <c r="BD124" s="268"/>
      <c r="BE124" s="269"/>
      <c r="BF124" s="270"/>
      <c r="BG124" s="270"/>
      <c r="BH124" s="267"/>
      <c r="BI124" s="265"/>
      <c r="BJ124" s="265"/>
      <c r="BK124" s="265"/>
      <c r="BL124" s="265"/>
      <c r="BM124" s="265"/>
    </row>
    <row r="125" spans="1:65" x14ac:dyDescent="0.25">
      <c r="A125" s="265"/>
      <c r="B125" s="266"/>
      <c r="C125" s="266"/>
      <c r="D125" s="267"/>
      <c r="E125" s="267"/>
      <c r="F125" s="267"/>
      <c r="G125" s="267"/>
      <c r="H125" s="81"/>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67"/>
      <c r="AE125" s="267"/>
      <c r="AF125" s="267"/>
      <c r="AG125" s="267"/>
      <c r="AH125" s="267"/>
      <c r="AI125" s="267"/>
      <c r="AJ125" s="267"/>
      <c r="AK125" s="267"/>
      <c r="AL125" s="266"/>
      <c r="AM125" s="266"/>
      <c r="AN125" s="267"/>
      <c r="AO125" s="267"/>
      <c r="AP125" s="267"/>
      <c r="AQ125" s="267"/>
      <c r="AR125" s="267"/>
      <c r="AS125" s="267"/>
      <c r="AT125" s="267"/>
      <c r="AU125" s="267"/>
      <c r="AV125" s="265"/>
      <c r="AW125" s="265"/>
      <c r="AX125" s="265"/>
      <c r="AY125" s="265"/>
      <c r="AZ125" s="265"/>
      <c r="BA125" s="265"/>
      <c r="BB125" s="265"/>
      <c r="BC125" s="268"/>
      <c r="BD125" s="268"/>
      <c r="BE125" s="269"/>
      <c r="BF125" s="270"/>
      <c r="BG125" s="270"/>
      <c r="BH125" s="267"/>
      <c r="BI125" s="265"/>
      <c r="BJ125" s="265"/>
      <c r="BK125" s="265"/>
      <c r="BL125" s="265"/>
      <c r="BM125" s="265"/>
    </row>
    <row r="126" spans="1:65" x14ac:dyDescent="0.25">
      <c r="A126" s="265"/>
      <c r="B126" s="266"/>
      <c r="C126" s="266"/>
      <c r="D126" s="267"/>
      <c r="E126" s="267"/>
      <c r="F126" s="267"/>
      <c r="G126" s="267"/>
      <c r="H126" s="81"/>
      <c r="I126" s="267"/>
      <c r="J126" s="267"/>
      <c r="K126" s="267"/>
      <c r="L126" s="267"/>
      <c r="M126" s="267"/>
      <c r="N126" s="267"/>
      <c r="O126" s="267"/>
      <c r="P126" s="267"/>
      <c r="Q126" s="267"/>
      <c r="R126" s="267"/>
      <c r="S126" s="267"/>
      <c r="T126" s="267"/>
      <c r="U126" s="267"/>
      <c r="V126" s="267"/>
      <c r="W126" s="267"/>
      <c r="X126" s="267"/>
      <c r="Y126" s="267"/>
      <c r="Z126" s="267"/>
      <c r="AA126" s="267"/>
      <c r="AB126" s="267"/>
      <c r="AC126" s="267"/>
      <c r="AD126" s="267"/>
      <c r="AE126" s="267"/>
      <c r="AF126" s="267"/>
      <c r="AG126" s="267"/>
      <c r="AH126" s="267"/>
      <c r="AI126" s="267"/>
      <c r="AJ126" s="267"/>
      <c r="AK126" s="267"/>
      <c r="AL126" s="266"/>
      <c r="AM126" s="266"/>
      <c r="AN126" s="267"/>
      <c r="AO126" s="267"/>
      <c r="AP126" s="267"/>
      <c r="AQ126" s="267"/>
      <c r="AR126" s="267"/>
      <c r="AS126" s="267"/>
      <c r="AT126" s="267"/>
      <c r="AU126" s="267"/>
      <c r="AV126" s="265"/>
      <c r="AW126" s="265"/>
      <c r="AX126" s="265"/>
      <c r="AY126" s="265"/>
      <c r="AZ126" s="265"/>
      <c r="BA126" s="265"/>
      <c r="BB126" s="265"/>
      <c r="BC126" s="268"/>
      <c r="BD126" s="268"/>
      <c r="BE126" s="269"/>
      <c r="BF126" s="270"/>
      <c r="BG126" s="270"/>
      <c r="BH126" s="267"/>
      <c r="BI126" s="265"/>
      <c r="BJ126" s="265"/>
      <c r="BK126" s="265"/>
      <c r="BL126" s="265"/>
      <c r="BM126" s="265"/>
    </row>
    <row r="127" spans="1:65" x14ac:dyDescent="0.25">
      <c r="A127" s="265"/>
      <c r="B127" s="266"/>
      <c r="C127" s="266"/>
      <c r="D127" s="267"/>
      <c r="E127" s="267"/>
      <c r="F127" s="267"/>
      <c r="G127" s="267"/>
      <c r="H127" s="81"/>
      <c r="I127" s="267"/>
      <c r="J127" s="267"/>
      <c r="K127" s="267"/>
      <c r="L127" s="267"/>
      <c r="M127" s="267"/>
      <c r="N127" s="267"/>
      <c r="O127" s="267"/>
      <c r="P127" s="267"/>
      <c r="Q127" s="267"/>
      <c r="R127" s="267"/>
      <c r="S127" s="267"/>
      <c r="T127" s="267"/>
      <c r="U127" s="267"/>
      <c r="V127" s="267"/>
      <c r="W127" s="267"/>
      <c r="X127" s="267"/>
      <c r="Y127" s="267"/>
      <c r="Z127" s="267"/>
      <c r="AA127" s="267"/>
      <c r="AB127" s="267"/>
      <c r="AC127" s="267"/>
      <c r="AD127" s="267"/>
      <c r="AE127" s="267"/>
      <c r="AF127" s="267"/>
      <c r="AG127" s="267"/>
      <c r="AH127" s="267"/>
      <c r="AI127" s="267"/>
      <c r="AJ127" s="267"/>
      <c r="AK127" s="267"/>
      <c r="AL127" s="266"/>
      <c r="AM127" s="266"/>
      <c r="AN127" s="267"/>
      <c r="AO127" s="267"/>
      <c r="AP127" s="267"/>
      <c r="AQ127" s="267"/>
      <c r="AR127" s="267"/>
      <c r="AS127" s="267"/>
      <c r="AT127" s="267"/>
      <c r="AU127" s="267"/>
      <c r="AV127" s="265"/>
      <c r="AW127" s="265"/>
      <c r="AX127" s="265"/>
      <c r="AY127" s="265"/>
      <c r="AZ127" s="265"/>
      <c r="BA127" s="265"/>
      <c r="BB127" s="265"/>
      <c r="BC127" s="268"/>
      <c r="BD127" s="268"/>
      <c r="BE127" s="269"/>
      <c r="BF127" s="270"/>
      <c r="BG127" s="270"/>
      <c r="BH127" s="267"/>
      <c r="BI127" s="265"/>
      <c r="BJ127" s="265"/>
      <c r="BK127" s="265"/>
      <c r="BL127" s="265"/>
      <c r="BM127" s="265"/>
    </row>
    <row r="128" spans="1:65" x14ac:dyDescent="0.25">
      <c r="A128" s="265"/>
      <c r="B128" s="266"/>
      <c r="C128" s="266"/>
      <c r="D128" s="267"/>
      <c r="E128" s="267"/>
      <c r="F128" s="267"/>
      <c r="G128" s="267"/>
      <c r="H128" s="81"/>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67"/>
      <c r="AE128" s="267"/>
      <c r="AF128" s="267"/>
      <c r="AG128" s="267"/>
      <c r="AH128" s="267"/>
      <c r="AI128" s="267"/>
      <c r="AJ128" s="267"/>
      <c r="AK128" s="267"/>
      <c r="AL128" s="266"/>
      <c r="AM128" s="266"/>
      <c r="AN128" s="267"/>
      <c r="AO128" s="267"/>
      <c r="AP128" s="267"/>
      <c r="AQ128" s="267"/>
      <c r="AR128" s="267"/>
      <c r="AS128" s="267"/>
      <c r="AT128" s="267"/>
      <c r="AU128" s="267"/>
      <c r="AV128" s="265"/>
      <c r="AW128" s="265"/>
      <c r="AX128" s="265"/>
      <c r="AY128" s="265"/>
      <c r="AZ128" s="265"/>
      <c r="BA128" s="265"/>
      <c r="BB128" s="265"/>
      <c r="BC128" s="268"/>
      <c r="BD128" s="268"/>
      <c r="BE128" s="269"/>
      <c r="BF128" s="270"/>
      <c r="BG128" s="270"/>
      <c r="BH128" s="267"/>
      <c r="BI128" s="265"/>
      <c r="BJ128" s="265"/>
      <c r="BK128" s="265"/>
      <c r="BL128" s="265"/>
      <c r="BM128" s="265"/>
    </row>
    <row r="129" spans="1:65" x14ac:dyDescent="0.25">
      <c r="A129" s="265"/>
      <c r="B129" s="266"/>
      <c r="C129" s="266"/>
      <c r="D129" s="267"/>
      <c r="E129" s="267"/>
      <c r="F129" s="267"/>
      <c r="G129" s="267"/>
      <c r="H129" s="81"/>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67"/>
      <c r="AE129" s="267"/>
      <c r="AF129" s="267"/>
      <c r="AG129" s="267"/>
      <c r="AH129" s="267"/>
      <c r="AI129" s="267"/>
      <c r="AJ129" s="267"/>
      <c r="AK129" s="267"/>
      <c r="AL129" s="266"/>
      <c r="AM129" s="266"/>
      <c r="AN129" s="267"/>
      <c r="AO129" s="267"/>
      <c r="AP129" s="267"/>
      <c r="AQ129" s="267"/>
      <c r="AR129" s="267"/>
      <c r="AS129" s="267"/>
      <c r="AT129" s="267"/>
      <c r="AU129" s="267"/>
      <c r="AV129" s="265"/>
      <c r="AW129" s="265"/>
      <c r="AX129" s="265"/>
      <c r="AY129" s="265"/>
      <c r="AZ129" s="265"/>
      <c r="BA129" s="265"/>
      <c r="BB129" s="265"/>
      <c r="BC129" s="268"/>
      <c r="BD129" s="268"/>
      <c r="BE129" s="269"/>
      <c r="BF129" s="270"/>
      <c r="BG129" s="270"/>
      <c r="BH129" s="267"/>
      <c r="BI129" s="265"/>
      <c r="BJ129" s="265"/>
      <c r="BK129" s="265"/>
      <c r="BL129" s="265"/>
      <c r="BM129" s="265"/>
    </row>
    <row r="130" spans="1:65" x14ac:dyDescent="0.25">
      <c r="A130" s="265"/>
      <c r="B130" s="266"/>
      <c r="C130" s="266"/>
      <c r="D130" s="267"/>
      <c r="E130" s="267"/>
      <c r="F130" s="267"/>
      <c r="G130" s="267"/>
      <c r="H130" s="81"/>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67"/>
      <c r="AE130" s="267"/>
      <c r="AF130" s="267"/>
      <c r="AG130" s="267"/>
      <c r="AH130" s="267"/>
      <c r="AI130" s="267"/>
      <c r="AJ130" s="267"/>
      <c r="AK130" s="267"/>
      <c r="AL130" s="266"/>
      <c r="AM130" s="266"/>
      <c r="AN130" s="267"/>
      <c r="AO130" s="267"/>
      <c r="AP130" s="267"/>
      <c r="AQ130" s="267"/>
      <c r="AR130" s="267"/>
      <c r="AS130" s="267"/>
      <c r="AT130" s="267"/>
      <c r="AU130" s="267"/>
      <c r="AV130" s="265"/>
      <c r="AW130" s="265"/>
      <c r="AX130" s="265"/>
      <c r="AY130" s="265"/>
      <c r="AZ130" s="265"/>
      <c r="BA130" s="265"/>
      <c r="BB130" s="265"/>
      <c r="BC130" s="268"/>
      <c r="BD130" s="268"/>
      <c r="BE130" s="269"/>
      <c r="BF130" s="270"/>
      <c r="BG130" s="270"/>
      <c r="BH130" s="267"/>
      <c r="BI130" s="265"/>
      <c r="BJ130" s="265"/>
      <c r="BK130" s="265"/>
      <c r="BL130" s="265"/>
      <c r="BM130" s="265"/>
    </row>
    <row r="131" spans="1:65" x14ac:dyDescent="0.25">
      <c r="A131" s="265"/>
      <c r="B131" s="266"/>
      <c r="C131" s="266"/>
      <c r="D131" s="267"/>
      <c r="E131" s="267"/>
      <c r="F131" s="267"/>
      <c r="G131" s="267"/>
      <c r="H131" s="81"/>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6"/>
      <c r="AM131" s="266"/>
      <c r="AN131" s="267"/>
      <c r="AO131" s="267"/>
      <c r="AP131" s="267"/>
      <c r="AQ131" s="267"/>
      <c r="AR131" s="267"/>
      <c r="AS131" s="267"/>
      <c r="AT131" s="267"/>
      <c r="AU131" s="267"/>
      <c r="AV131" s="265"/>
      <c r="AW131" s="265"/>
      <c r="AX131" s="265"/>
      <c r="AY131" s="265"/>
      <c r="AZ131" s="265"/>
      <c r="BA131" s="265"/>
      <c r="BB131" s="265"/>
      <c r="BC131" s="268"/>
      <c r="BD131" s="268"/>
      <c r="BE131" s="269"/>
      <c r="BF131" s="270"/>
      <c r="BG131" s="270"/>
      <c r="BH131" s="267"/>
      <c r="BI131" s="265"/>
      <c r="BJ131" s="265"/>
      <c r="BK131" s="265"/>
      <c r="BL131" s="265"/>
      <c r="BM131" s="265"/>
    </row>
    <row r="132" spans="1:65" x14ac:dyDescent="0.25">
      <c r="A132" s="265"/>
      <c r="B132" s="266"/>
      <c r="C132" s="266"/>
      <c r="D132" s="267"/>
      <c r="E132" s="267"/>
      <c r="F132" s="267"/>
      <c r="G132" s="267"/>
      <c r="H132" s="81"/>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67"/>
      <c r="AE132" s="267"/>
      <c r="AF132" s="267"/>
      <c r="AG132" s="267"/>
      <c r="AH132" s="267"/>
      <c r="AI132" s="267"/>
      <c r="AJ132" s="267"/>
      <c r="AK132" s="267"/>
      <c r="AL132" s="266"/>
      <c r="AM132" s="266"/>
      <c r="AN132" s="267"/>
      <c r="AO132" s="267"/>
      <c r="AP132" s="267"/>
      <c r="AQ132" s="267"/>
      <c r="AR132" s="267"/>
      <c r="AS132" s="267"/>
      <c r="AT132" s="267"/>
      <c r="AU132" s="267"/>
      <c r="AV132" s="265"/>
      <c r="AW132" s="265"/>
      <c r="AX132" s="265"/>
      <c r="AY132" s="265"/>
      <c r="AZ132" s="265"/>
      <c r="BA132" s="265"/>
      <c r="BB132" s="265"/>
      <c r="BC132" s="268"/>
      <c r="BD132" s="268"/>
      <c r="BE132" s="269"/>
      <c r="BF132" s="270"/>
      <c r="BG132" s="270"/>
      <c r="BH132" s="267"/>
      <c r="BI132" s="265"/>
      <c r="BJ132" s="265"/>
      <c r="BK132" s="265"/>
      <c r="BL132" s="265"/>
      <c r="BM132" s="265"/>
    </row>
    <row r="133" spans="1:65" x14ac:dyDescent="0.25">
      <c r="A133" s="265"/>
      <c r="B133" s="266"/>
      <c r="C133" s="266"/>
      <c r="D133" s="267"/>
      <c r="E133" s="267"/>
      <c r="F133" s="267"/>
      <c r="G133" s="267"/>
      <c r="H133" s="81"/>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67"/>
      <c r="AE133" s="267"/>
      <c r="AF133" s="267"/>
      <c r="AG133" s="267"/>
      <c r="AH133" s="267"/>
      <c r="AI133" s="267"/>
      <c r="AJ133" s="267"/>
      <c r="AK133" s="267"/>
      <c r="AL133" s="266"/>
      <c r="AM133" s="266"/>
      <c r="AN133" s="267"/>
      <c r="AO133" s="267"/>
      <c r="AP133" s="267"/>
      <c r="AQ133" s="267"/>
      <c r="AR133" s="267"/>
      <c r="AS133" s="267"/>
      <c r="AT133" s="267"/>
      <c r="AU133" s="267"/>
      <c r="AV133" s="265"/>
      <c r="AW133" s="265"/>
      <c r="AX133" s="265"/>
      <c r="AY133" s="265"/>
      <c r="AZ133" s="265"/>
      <c r="BA133" s="265"/>
      <c r="BB133" s="265"/>
      <c r="BC133" s="268"/>
      <c r="BD133" s="268"/>
      <c r="BE133" s="269"/>
      <c r="BF133" s="270"/>
      <c r="BG133" s="270"/>
      <c r="BH133" s="267"/>
      <c r="BI133" s="265"/>
      <c r="BJ133" s="265"/>
      <c r="BK133" s="265"/>
      <c r="BL133" s="265"/>
      <c r="BM133" s="265"/>
    </row>
    <row r="134" spans="1:65" x14ac:dyDescent="0.25">
      <c r="A134" s="265"/>
      <c r="B134" s="266"/>
      <c r="C134" s="266"/>
      <c r="D134" s="267"/>
      <c r="E134" s="267"/>
      <c r="F134" s="267"/>
      <c r="G134" s="267"/>
      <c r="H134" s="81"/>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67"/>
      <c r="AE134" s="267"/>
      <c r="AF134" s="267"/>
      <c r="AG134" s="267"/>
      <c r="AH134" s="267"/>
      <c r="AI134" s="267"/>
      <c r="AJ134" s="267"/>
      <c r="AK134" s="267"/>
      <c r="AL134" s="266"/>
      <c r="AM134" s="266"/>
      <c r="AN134" s="267"/>
      <c r="AO134" s="267"/>
      <c r="AP134" s="267"/>
      <c r="AQ134" s="267"/>
      <c r="AR134" s="267"/>
      <c r="AS134" s="267"/>
      <c r="AT134" s="267"/>
      <c r="AU134" s="267"/>
      <c r="AV134" s="265"/>
      <c r="AW134" s="265"/>
      <c r="AX134" s="265"/>
      <c r="AY134" s="265"/>
      <c r="AZ134" s="265"/>
      <c r="BA134" s="265"/>
      <c r="BB134" s="265"/>
      <c r="BC134" s="268"/>
      <c r="BD134" s="268"/>
      <c r="BE134" s="269"/>
      <c r="BF134" s="270"/>
      <c r="BG134" s="270"/>
      <c r="BH134" s="267"/>
      <c r="BI134" s="265"/>
      <c r="BJ134" s="265"/>
      <c r="BK134" s="265"/>
      <c r="BL134" s="265"/>
      <c r="BM134" s="265"/>
    </row>
    <row r="135" spans="1:65" x14ac:dyDescent="0.25">
      <c r="A135" s="265"/>
      <c r="B135" s="266"/>
      <c r="C135" s="266"/>
      <c r="D135" s="267"/>
      <c r="E135" s="267"/>
      <c r="F135" s="267"/>
      <c r="G135" s="267"/>
      <c r="H135" s="81"/>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67"/>
      <c r="AE135" s="267"/>
      <c r="AF135" s="267"/>
      <c r="AG135" s="267"/>
      <c r="AH135" s="267"/>
      <c r="AI135" s="267"/>
      <c r="AJ135" s="267"/>
      <c r="AK135" s="267"/>
      <c r="AL135" s="266"/>
      <c r="AM135" s="266"/>
      <c r="AN135" s="267"/>
      <c r="AO135" s="267"/>
      <c r="AP135" s="267"/>
      <c r="AQ135" s="267"/>
      <c r="AR135" s="267"/>
      <c r="AS135" s="267"/>
      <c r="AT135" s="267"/>
      <c r="AU135" s="267"/>
      <c r="AV135" s="265"/>
      <c r="AW135" s="265"/>
      <c r="AX135" s="265"/>
      <c r="AY135" s="265"/>
      <c r="AZ135" s="265"/>
      <c r="BA135" s="265"/>
      <c r="BB135" s="265"/>
      <c r="BC135" s="268"/>
      <c r="BD135" s="268"/>
      <c r="BE135" s="269"/>
      <c r="BF135" s="270"/>
      <c r="BG135" s="270"/>
      <c r="BH135" s="267"/>
      <c r="BI135" s="265"/>
      <c r="BJ135" s="265"/>
      <c r="BK135" s="265"/>
      <c r="BL135" s="265"/>
      <c r="BM135" s="265"/>
    </row>
    <row r="136" spans="1:65" x14ac:dyDescent="0.25">
      <c r="A136" s="265"/>
      <c r="B136" s="266"/>
      <c r="C136" s="266"/>
      <c r="D136" s="267"/>
      <c r="E136" s="267"/>
      <c r="F136" s="267"/>
      <c r="G136" s="267"/>
      <c r="H136" s="81"/>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c r="AE136" s="267"/>
      <c r="AF136" s="267"/>
      <c r="AG136" s="267"/>
      <c r="AH136" s="267"/>
      <c r="AI136" s="267"/>
      <c r="AJ136" s="267"/>
      <c r="AK136" s="267"/>
      <c r="AL136" s="266"/>
      <c r="AM136" s="266"/>
      <c r="AN136" s="267"/>
      <c r="AO136" s="267"/>
      <c r="AP136" s="267"/>
      <c r="AQ136" s="267"/>
      <c r="AR136" s="267"/>
      <c r="AS136" s="267"/>
      <c r="AT136" s="267"/>
      <c r="AU136" s="267"/>
      <c r="AV136" s="265"/>
      <c r="AW136" s="265"/>
      <c r="AX136" s="265"/>
      <c r="AY136" s="265"/>
      <c r="AZ136" s="265"/>
      <c r="BA136" s="265"/>
      <c r="BB136" s="265"/>
      <c r="BC136" s="268"/>
      <c r="BD136" s="268"/>
      <c r="BE136" s="269"/>
      <c r="BF136" s="270"/>
      <c r="BG136" s="270"/>
      <c r="BH136" s="267"/>
      <c r="BI136" s="265"/>
      <c r="BJ136" s="265"/>
      <c r="BK136" s="265"/>
      <c r="BL136" s="265"/>
      <c r="BM136" s="265"/>
    </row>
    <row r="137" spans="1:65" x14ac:dyDescent="0.25">
      <c r="A137" s="265"/>
      <c r="B137" s="266"/>
      <c r="C137" s="266"/>
      <c r="D137" s="267"/>
      <c r="E137" s="267"/>
      <c r="F137" s="267"/>
      <c r="G137" s="267"/>
      <c r="H137" s="81"/>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7"/>
      <c r="AE137" s="267"/>
      <c r="AF137" s="267"/>
      <c r="AG137" s="267"/>
      <c r="AH137" s="267"/>
      <c r="AI137" s="267"/>
      <c r="AJ137" s="267"/>
      <c r="AK137" s="267"/>
      <c r="AL137" s="266"/>
      <c r="AM137" s="266"/>
      <c r="AN137" s="267"/>
      <c r="AO137" s="267"/>
      <c r="AP137" s="267"/>
      <c r="AQ137" s="267"/>
      <c r="AR137" s="267"/>
      <c r="AS137" s="267"/>
      <c r="AT137" s="267"/>
      <c r="AU137" s="267"/>
      <c r="AV137" s="265"/>
      <c r="AW137" s="265"/>
      <c r="AX137" s="265"/>
      <c r="AY137" s="265"/>
      <c r="AZ137" s="265"/>
      <c r="BA137" s="265"/>
      <c r="BB137" s="265"/>
      <c r="BC137" s="268"/>
      <c r="BD137" s="268"/>
      <c r="BE137" s="269"/>
      <c r="BF137" s="270"/>
      <c r="BG137" s="270"/>
      <c r="BH137" s="267"/>
      <c r="BI137" s="265"/>
      <c r="BJ137" s="265"/>
      <c r="BK137" s="265"/>
      <c r="BL137" s="265"/>
      <c r="BM137" s="265"/>
    </row>
    <row r="138" spans="1:65" x14ac:dyDescent="0.25">
      <c r="A138" s="265"/>
      <c r="B138" s="266"/>
      <c r="C138" s="266"/>
      <c r="D138" s="267"/>
      <c r="E138" s="267"/>
      <c r="F138" s="267"/>
      <c r="G138" s="267"/>
      <c r="H138" s="81"/>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67"/>
      <c r="AE138" s="267"/>
      <c r="AF138" s="267"/>
      <c r="AG138" s="267"/>
      <c r="AH138" s="267"/>
      <c r="AI138" s="267"/>
      <c r="AJ138" s="267"/>
      <c r="AK138" s="267"/>
      <c r="AL138" s="266"/>
      <c r="AM138" s="266"/>
      <c r="AN138" s="267"/>
      <c r="AO138" s="267"/>
      <c r="AP138" s="267"/>
      <c r="AQ138" s="267"/>
      <c r="AR138" s="267"/>
      <c r="AS138" s="267"/>
      <c r="AT138" s="267"/>
      <c r="AU138" s="267"/>
      <c r="AV138" s="265"/>
      <c r="AW138" s="265"/>
      <c r="AX138" s="265"/>
      <c r="AY138" s="265"/>
      <c r="AZ138" s="265"/>
      <c r="BA138" s="265"/>
      <c r="BB138" s="265"/>
      <c r="BC138" s="268"/>
      <c r="BD138" s="268"/>
      <c r="BE138" s="269"/>
      <c r="BF138" s="270"/>
      <c r="BG138" s="270"/>
      <c r="BH138" s="267"/>
      <c r="BI138" s="265"/>
      <c r="BJ138" s="265"/>
      <c r="BK138" s="265"/>
      <c r="BL138" s="265"/>
      <c r="BM138" s="265"/>
    </row>
    <row r="139" spans="1:65" x14ac:dyDescent="0.25">
      <c r="A139" s="265"/>
      <c r="B139" s="266"/>
      <c r="C139" s="266"/>
      <c r="D139" s="267"/>
      <c r="E139" s="267"/>
      <c r="F139" s="267"/>
      <c r="G139" s="267"/>
      <c r="H139" s="81"/>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67"/>
      <c r="AE139" s="267"/>
      <c r="AF139" s="267"/>
      <c r="AG139" s="267"/>
      <c r="AH139" s="267"/>
      <c r="AI139" s="267"/>
      <c r="AJ139" s="267"/>
      <c r="AK139" s="267"/>
      <c r="AL139" s="266"/>
      <c r="AM139" s="266"/>
      <c r="AN139" s="267"/>
      <c r="AO139" s="267"/>
      <c r="AP139" s="267"/>
      <c r="AQ139" s="267"/>
      <c r="AR139" s="267"/>
      <c r="AS139" s="267"/>
      <c r="AT139" s="267"/>
      <c r="AU139" s="267"/>
      <c r="AV139" s="265"/>
      <c r="AW139" s="265"/>
      <c r="AX139" s="265"/>
      <c r="AY139" s="265"/>
      <c r="AZ139" s="265"/>
      <c r="BA139" s="265"/>
      <c r="BB139" s="265"/>
      <c r="BC139" s="268"/>
      <c r="BD139" s="268"/>
      <c r="BE139" s="269"/>
      <c r="BF139" s="270"/>
      <c r="BG139" s="270"/>
      <c r="BH139" s="267"/>
      <c r="BI139" s="265"/>
      <c r="BJ139" s="265"/>
      <c r="BK139" s="265"/>
      <c r="BL139" s="265"/>
      <c r="BM139" s="265"/>
    </row>
    <row r="140" spans="1:65" x14ac:dyDescent="0.25">
      <c r="A140" s="265"/>
      <c r="B140" s="266"/>
      <c r="C140" s="266"/>
      <c r="D140" s="267"/>
      <c r="E140" s="267"/>
      <c r="F140" s="267"/>
      <c r="G140" s="267"/>
      <c r="H140" s="81"/>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6"/>
      <c r="AM140" s="266"/>
      <c r="AN140" s="267"/>
      <c r="AO140" s="267"/>
      <c r="AP140" s="267"/>
      <c r="AQ140" s="267"/>
      <c r="AR140" s="267"/>
      <c r="AS140" s="267"/>
      <c r="AT140" s="267"/>
      <c r="AU140" s="267"/>
      <c r="AV140" s="265"/>
      <c r="AW140" s="265"/>
      <c r="AX140" s="265"/>
      <c r="AY140" s="265"/>
      <c r="AZ140" s="265"/>
      <c r="BA140" s="265"/>
      <c r="BB140" s="265"/>
      <c r="BC140" s="268"/>
      <c r="BD140" s="268"/>
      <c r="BE140" s="269"/>
      <c r="BF140" s="270"/>
      <c r="BG140" s="270"/>
      <c r="BH140" s="267"/>
      <c r="BI140" s="265"/>
      <c r="BJ140" s="265"/>
      <c r="BK140" s="265"/>
      <c r="BL140" s="265"/>
      <c r="BM140" s="265"/>
    </row>
    <row r="141" spans="1:65" x14ac:dyDescent="0.25">
      <c r="A141" s="265"/>
      <c r="B141" s="266"/>
      <c r="C141" s="266"/>
      <c r="D141" s="267"/>
      <c r="E141" s="267"/>
      <c r="F141" s="267"/>
      <c r="G141" s="267"/>
      <c r="H141" s="81"/>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c r="AE141" s="267"/>
      <c r="AF141" s="267"/>
      <c r="AG141" s="267"/>
      <c r="AH141" s="267"/>
      <c r="AI141" s="267"/>
      <c r="AJ141" s="267"/>
      <c r="AK141" s="267"/>
      <c r="AL141" s="266"/>
      <c r="AM141" s="266"/>
      <c r="AN141" s="267"/>
      <c r="AO141" s="267"/>
      <c r="AP141" s="267"/>
      <c r="AQ141" s="267"/>
      <c r="AR141" s="267"/>
      <c r="AS141" s="267"/>
      <c r="AT141" s="267"/>
      <c r="AU141" s="267"/>
      <c r="AV141" s="265"/>
      <c r="AW141" s="265"/>
      <c r="AX141" s="265"/>
      <c r="AY141" s="265"/>
      <c r="AZ141" s="265"/>
      <c r="BA141" s="265"/>
      <c r="BB141" s="265"/>
      <c r="BC141" s="268"/>
      <c r="BD141" s="268"/>
      <c r="BE141" s="269"/>
      <c r="BF141" s="270"/>
      <c r="BG141" s="270"/>
      <c r="BH141" s="267"/>
      <c r="BI141" s="265"/>
      <c r="BJ141" s="265"/>
      <c r="BK141" s="265"/>
      <c r="BL141" s="265"/>
      <c r="BM141" s="265"/>
    </row>
    <row r="142" spans="1:65" x14ac:dyDescent="0.25">
      <c r="A142" s="265"/>
      <c r="B142" s="266"/>
      <c r="C142" s="266"/>
      <c r="D142" s="267"/>
      <c r="E142" s="267"/>
      <c r="F142" s="267"/>
      <c r="G142" s="267"/>
      <c r="H142" s="81"/>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c r="AE142" s="267"/>
      <c r="AF142" s="267"/>
      <c r="AG142" s="267"/>
      <c r="AH142" s="267"/>
      <c r="AI142" s="267"/>
      <c r="AJ142" s="267"/>
      <c r="AK142" s="267"/>
      <c r="AL142" s="266"/>
      <c r="AM142" s="266"/>
      <c r="AN142" s="267"/>
      <c r="AO142" s="267"/>
      <c r="AP142" s="267"/>
      <c r="AQ142" s="267"/>
      <c r="AR142" s="267"/>
      <c r="AS142" s="267"/>
      <c r="AT142" s="267"/>
      <c r="AU142" s="267"/>
      <c r="AV142" s="265"/>
      <c r="AW142" s="265"/>
      <c r="AX142" s="265"/>
      <c r="AY142" s="265"/>
      <c r="AZ142" s="265"/>
      <c r="BA142" s="265"/>
      <c r="BB142" s="265"/>
      <c r="BC142" s="268"/>
      <c r="BD142" s="268"/>
      <c r="BE142" s="269"/>
      <c r="BF142" s="270"/>
      <c r="BG142" s="270"/>
      <c r="BH142" s="267"/>
      <c r="BI142" s="265"/>
      <c r="BJ142" s="265"/>
      <c r="BK142" s="265"/>
      <c r="BL142" s="265"/>
      <c r="BM142" s="265"/>
    </row>
    <row r="143" spans="1:65" x14ac:dyDescent="0.25">
      <c r="A143" s="265"/>
      <c r="B143" s="266"/>
      <c r="C143" s="266"/>
      <c r="D143" s="267"/>
      <c r="E143" s="267"/>
      <c r="F143" s="267"/>
      <c r="G143" s="267"/>
      <c r="H143" s="81"/>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c r="AE143" s="267"/>
      <c r="AF143" s="267"/>
      <c r="AG143" s="267"/>
      <c r="AH143" s="267"/>
      <c r="AI143" s="267"/>
      <c r="AJ143" s="267"/>
      <c r="AK143" s="267"/>
      <c r="AL143" s="266"/>
      <c r="AM143" s="266"/>
      <c r="AN143" s="267"/>
      <c r="AO143" s="267"/>
      <c r="AP143" s="267"/>
      <c r="AQ143" s="267"/>
      <c r="AR143" s="267"/>
      <c r="AS143" s="267"/>
      <c r="AT143" s="267"/>
      <c r="AU143" s="267"/>
      <c r="AV143" s="265"/>
      <c r="AW143" s="265"/>
      <c r="AX143" s="265"/>
      <c r="AY143" s="265"/>
      <c r="AZ143" s="265"/>
      <c r="BA143" s="265"/>
      <c r="BB143" s="265"/>
      <c r="BC143" s="268"/>
      <c r="BD143" s="268"/>
      <c r="BE143" s="269"/>
      <c r="BF143" s="270"/>
      <c r="BG143" s="270"/>
      <c r="BH143" s="267"/>
      <c r="BI143" s="265"/>
      <c r="BJ143" s="265"/>
      <c r="BK143" s="265"/>
      <c r="BL143" s="265"/>
      <c r="BM143" s="265"/>
    </row>
    <row r="144" spans="1:65" x14ac:dyDescent="0.25">
      <c r="A144" s="265"/>
      <c r="B144" s="266"/>
      <c r="C144" s="266"/>
      <c r="D144" s="267"/>
      <c r="E144" s="267"/>
      <c r="F144" s="267"/>
      <c r="G144" s="267"/>
      <c r="H144" s="81"/>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c r="AE144" s="267"/>
      <c r="AF144" s="267"/>
      <c r="AG144" s="267"/>
      <c r="AH144" s="267"/>
      <c r="AI144" s="267"/>
      <c r="AJ144" s="267"/>
      <c r="AK144" s="267"/>
      <c r="AL144" s="266"/>
      <c r="AM144" s="266"/>
      <c r="AN144" s="267"/>
      <c r="AO144" s="267"/>
      <c r="AP144" s="267"/>
      <c r="AQ144" s="267"/>
      <c r="AR144" s="267"/>
      <c r="AS144" s="267"/>
      <c r="AT144" s="267"/>
      <c r="AU144" s="267"/>
      <c r="AV144" s="265"/>
      <c r="AW144" s="265"/>
      <c r="AX144" s="265"/>
      <c r="AY144" s="265"/>
      <c r="AZ144" s="265"/>
      <c r="BA144" s="265"/>
      <c r="BB144" s="265"/>
      <c r="BC144" s="268"/>
      <c r="BD144" s="268"/>
      <c r="BE144" s="269"/>
      <c r="BF144" s="270"/>
      <c r="BG144" s="270"/>
      <c r="BH144" s="267"/>
      <c r="BI144" s="265"/>
      <c r="BJ144" s="265"/>
      <c r="BK144" s="265"/>
      <c r="BL144" s="265"/>
      <c r="BM144" s="265"/>
    </row>
    <row r="145" spans="1:65" x14ac:dyDescent="0.25">
      <c r="A145" s="265"/>
      <c r="B145" s="266"/>
      <c r="C145" s="266"/>
      <c r="D145" s="267"/>
      <c r="E145" s="267"/>
      <c r="F145" s="267"/>
      <c r="G145" s="267"/>
      <c r="H145" s="81"/>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67"/>
      <c r="AE145" s="267"/>
      <c r="AF145" s="267"/>
      <c r="AG145" s="267"/>
      <c r="AH145" s="267"/>
      <c r="AI145" s="267"/>
      <c r="AJ145" s="267"/>
      <c r="AK145" s="267"/>
      <c r="AL145" s="266"/>
      <c r="AM145" s="266"/>
      <c r="AN145" s="267"/>
      <c r="AO145" s="267"/>
      <c r="AP145" s="267"/>
      <c r="AQ145" s="267"/>
      <c r="AR145" s="267"/>
      <c r="AS145" s="267"/>
      <c r="AT145" s="267"/>
      <c r="AU145" s="267"/>
      <c r="AV145" s="265"/>
      <c r="AW145" s="265"/>
      <c r="AX145" s="265"/>
      <c r="AY145" s="265"/>
      <c r="AZ145" s="265"/>
      <c r="BA145" s="265"/>
      <c r="BB145" s="265"/>
      <c r="BC145" s="268"/>
      <c r="BD145" s="268"/>
      <c r="BE145" s="269"/>
      <c r="BF145" s="270"/>
      <c r="BG145" s="270"/>
      <c r="BH145" s="267"/>
      <c r="BI145" s="265"/>
      <c r="BJ145" s="265"/>
      <c r="BK145" s="265"/>
      <c r="BL145" s="265"/>
      <c r="BM145" s="265"/>
    </row>
    <row r="146" spans="1:65" x14ac:dyDescent="0.25">
      <c r="A146" s="265"/>
      <c r="B146" s="266"/>
      <c r="C146" s="266"/>
      <c r="D146" s="267"/>
      <c r="E146" s="267"/>
      <c r="F146" s="267"/>
      <c r="G146" s="267"/>
      <c r="H146" s="81"/>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67"/>
      <c r="AE146" s="267"/>
      <c r="AF146" s="267"/>
      <c r="AG146" s="267"/>
      <c r="AH146" s="267"/>
      <c r="AI146" s="267"/>
      <c r="AJ146" s="267"/>
      <c r="AK146" s="267"/>
      <c r="AL146" s="266"/>
      <c r="AM146" s="266"/>
      <c r="AN146" s="267"/>
      <c r="AO146" s="267"/>
      <c r="AP146" s="267"/>
      <c r="AQ146" s="267"/>
      <c r="AR146" s="267"/>
      <c r="AS146" s="267"/>
      <c r="AT146" s="267"/>
      <c r="AU146" s="267"/>
      <c r="AV146" s="265"/>
      <c r="AW146" s="265"/>
      <c r="AX146" s="265"/>
      <c r="AY146" s="265"/>
      <c r="AZ146" s="265"/>
      <c r="BA146" s="265"/>
      <c r="BB146" s="265"/>
      <c r="BC146" s="268"/>
      <c r="BD146" s="268"/>
      <c r="BE146" s="269"/>
      <c r="BF146" s="270"/>
      <c r="BG146" s="270"/>
      <c r="BH146" s="267"/>
      <c r="BI146" s="265"/>
      <c r="BJ146" s="265"/>
      <c r="BK146" s="265"/>
      <c r="BL146" s="265"/>
      <c r="BM146" s="265"/>
    </row>
    <row r="147" spans="1:65" x14ac:dyDescent="0.25">
      <c r="A147" s="265"/>
      <c r="B147" s="266"/>
      <c r="C147" s="266"/>
      <c r="D147" s="267"/>
      <c r="E147" s="267"/>
      <c r="F147" s="267"/>
      <c r="G147" s="267"/>
      <c r="H147" s="81"/>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67"/>
      <c r="AE147" s="267"/>
      <c r="AF147" s="267"/>
      <c r="AG147" s="267"/>
      <c r="AH147" s="267"/>
      <c r="AI147" s="267"/>
      <c r="AJ147" s="267"/>
      <c r="AK147" s="267"/>
      <c r="AL147" s="266"/>
      <c r="AM147" s="266"/>
      <c r="AN147" s="267"/>
      <c r="AO147" s="267"/>
      <c r="AP147" s="267"/>
      <c r="AQ147" s="267"/>
      <c r="AR147" s="267"/>
      <c r="AS147" s="267"/>
      <c r="AT147" s="267"/>
      <c r="AU147" s="267"/>
      <c r="AV147" s="265"/>
      <c r="AW147" s="265"/>
      <c r="AX147" s="265"/>
      <c r="AY147" s="265"/>
      <c r="AZ147" s="265"/>
      <c r="BA147" s="265"/>
      <c r="BB147" s="265"/>
      <c r="BC147" s="268"/>
      <c r="BD147" s="268"/>
      <c r="BE147" s="269"/>
      <c r="BF147" s="270"/>
      <c r="BG147" s="270"/>
      <c r="BH147" s="267"/>
      <c r="BI147" s="265"/>
      <c r="BJ147" s="265"/>
      <c r="BK147" s="265"/>
      <c r="BL147" s="265"/>
      <c r="BM147" s="265"/>
    </row>
    <row r="148" spans="1:65" x14ac:dyDescent="0.25">
      <c r="A148" s="265"/>
      <c r="B148" s="266"/>
      <c r="C148" s="266"/>
      <c r="D148" s="267"/>
      <c r="E148" s="267"/>
      <c r="F148" s="267"/>
      <c r="G148" s="267"/>
      <c r="H148" s="81"/>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67"/>
      <c r="AE148" s="267"/>
      <c r="AF148" s="267"/>
      <c r="AG148" s="267"/>
      <c r="AH148" s="267"/>
      <c r="AI148" s="267"/>
      <c r="AJ148" s="267"/>
      <c r="AK148" s="267"/>
      <c r="AL148" s="266"/>
      <c r="AM148" s="266"/>
      <c r="AN148" s="267"/>
      <c r="AO148" s="267"/>
      <c r="AP148" s="267"/>
      <c r="AQ148" s="267"/>
      <c r="AR148" s="267"/>
      <c r="AS148" s="267"/>
      <c r="AT148" s="267"/>
      <c r="AU148" s="267"/>
      <c r="AV148" s="265"/>
      <c r="AW148" s="265"/>
      <c r="AX148" s="265"/>
      <c r="AY148" s="265"/>
      <c r="AZ148" s="265"/>
      <c r="BA148" s="265"/>
      <c r="BB148" s="265"/>
      <c r="BC148" s="268"/>
      <c r="BD148" s="268"/>
      <c r="BE148" s="269"/>
      <c r="BF148" s="270"/>
      <c r="BG148" s="270"/>
      <c r="BH148" s="267"/>
      <c r="BI148" s="265"/>
      <c r="BJ148" s="265"/>
      <c r="BK148" s="265"/>
      <c r="BL148" s="265"/>
      <c r="BM148" s="265"/>
    </row>
    <row r="149" spans="1:65" x14ac:dyDescent="0.25">
      <c r="A149" s="265"/>
      <c r="B149" s="266"/>
      <c r="C149" s="266"/>
      <c r="D149" s="267"/>
      <c r="E149" s="267"/>
      <c r="F149" s="267"/>
      <c r="G149" s="267"/>
      <c r="H149" s="81"/>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67"/>
      <c r="AE149" s="267"/>
      <c r="AF149" s="267"/>
      <c r="AG149" s="267"/>
      <c r="AH149" s="267"/>
      <c r="AI149" s="267"/>
      <c r="AJ149" s="267"/>
      <c r="AK149" s="267"/>
      <c r="AL149" s="266"/>
      <c r="AM149" s="266"/>
      <c r="AN149" s="267"/>
      <c r="AO149" s="267"/>
      <c r="AP149" s="267"/>
      <c r="AQ149" s="267"/>
      <c r="AR149" s="267"/>
      <c r="AS149" s="267"/>
      <c r="AT149" s="267"/>
      <c r="AU149" s="267"/>
      <c r="AV149" s="265"/>
      <c r="AW149" s="265"/>
      <c r="AX149" s="265"/>
      <c r="AY149" s="265"/>
      <c r="AZ149" s="265"/>
      <c r="BA149" s="265"/>
      <c r="BB149" s="265"/>
      <c r="BC149" s="268"/>
      <c r="BD149" s="268"/>
      <c r="BE149" s="269"/>
      <c r="BF149" s="270"/>
      <c r="BG149" s="270"/>
      <c r="BH149" s="267"/>
      <c r="BI149" s="265"/>
      <c r="BJ149" s="265"/>
      <c r="BK149" s="265"/>
      <c r="BL149" s="265"/>
      <c r="BM149" s="265"/>
    </row>
    <row r="150" spans="1:65" x14ac:dyDescent="0.25">
      <c r="A150" s="265"/>
      <c r="B150" s="266"/>
      <c r="C150" s="266"/>
      <c r="D150" s="267"/>
      <c r="E150" s="267"/>
      <c r="F150" s="267"/>
      <c r="G150" s="267"/>
      <c r="H150" s="81"/>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67"/>
      <c r="AE150" s="267"/>
      <c r="AF150" s="267"/>
      <c r="AG150" s="267"/>
      <c r="AH150" s="267"/>
      <c r="AI150" s="267"/>
      <c r="AJ150" s="267"/>
      <c r="AK150" s="267"/>
      <c r="AL150" s="266"/>
      <c r="AM150" s="266"/>
      <c r="AN150" s="267"/>
      <c r="AO150" s="267"/>
      <c r="AP150" s="267"/>
      <c r="AQ150" s="267"/>
      <c r="AR150" s="267"/>
      <c r="AS150" s="267"/>
      <c r="AT150" s="267"/>
      <c r="AU150" s="267"/>
      <c r="AV150" s="265"/>
      <c r="AW150" s="265"/>
      <c r="AX150" s="265"/>
      <c r="AY150" s="265"/>
      <c r="AZ150" s="265"/>
      <c r="BA150" s="265"/>
      <c r="BB150" s="265"/>
      <c r="BC150" s="268"/>
      <c r="BD150" s="268"/>
      <c r="BE150" s="269"/>
      <c r="BF150" s="270"/>
      <c r="BG150" s="270"/>
      <c r="BH150" s="267"/>
      <c r="BI150" s="265"/>
      <c r="BJ150" s="265"/>
      <c r="BK150" s="265"/>
      <c r="BL150" s="265"/>
      <c r="BM150" s="265"/>
    </row>
    <row r="151" spans="1:65" x14ac:dyDescent="0.25">
      <c r="A151" s="265"/>
      <c r="B151" s="266"/>
      <c r="C151" s="266"/>
      <c r="D151" s="267"/>
      <c r="E151" s="267"/>
      <c r="F151" s="267"/>
      <c r="G151" s="267"/>
      <c r="H151" s="81"/>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67"/>
      <c r="AE151" s="267"/>
      <c r="AF151" s="267"/>
      <c r="AG151" s="267"/>
      <c r="AH151" s="267"/>
      <c r="AI151" s="267"/>
      <c r="AJ151" s="267"/>
      <c r="AK151" s="267"/>
      <c r="AL151" s="266"/>
      <c r="AM151" s="266"/>
      <c r="AN151" s="267"/>
      <c r="AO151" s="267"/>
      <c r="AP151" s="267"/>
      <c r="AQ151" s="267"/>
      <c r="AR151" s="267"/>
      <c r="AS151" s="267"/>
      <c r="AT151" s="267"/>
      <c r="AU151" s="267"/>
      <c r="AV151" s="265"/>
      <c r="AW151" s="265"/>
      <c r="AX151" s="265"/>
      <c r="AY151" s="265"/>
      <c r="AZ151" s="265"/>
      <c r="BA151" s="265"/>
      <c r="BB151" s="265"/>
      <c r="BC151" s="268"/>
      <c r="BD151" s="268"/>
      <c r="BE151" s="269"/>
      <c r="BF151" s="270"/>
      <c r="BG151" s="270"/>
      <c r="BH151" s="267"/>
      <c r="BI151" s="265"/>
      <c r="BJ151" s="265"/>
      <c r="BK151" s="265"/>
      <c r="BL151" s="265"/>
      <c r="BM151" s="265"/>
    </row>
    <row r="152" spans="1:65" x14ac:dyDescent="0.25">
      <c r="A152" s="265"/>
      <c r="B152" s="266"/>
      <c r="C152" s="266"/>
      <c r="D152" s="267"/>
      <c r="E152" s="267"/>
      <c r="F152" s="267"/>
      <c r="G152" s="267"/>
      <c r="H152" s="81"/>
      <c r="I152" s="267"/>
      <c r="J152" s="267"/>
      <c r="K152" s="267"/>
      <c r="L152" s="267"/>
      <c r="M152" s="267"/>
      <c r="N152" s="267"/>
      <c r="O152" s="267"/>
      <c r="P152" s="267"/>
      <c r="Q152" s="267"/>
      <c r="R152" s="267"/>
      <c r="S152" s="267"/>
      <c r="T152" s="267"/>
      <c r="U152" s="267"/>
      <c r="V152" s="267"/>
      <c r="W152" s="267"/>
      <c r="X152" s="267"/>
      <c r="Y152" s="267"/>
      <c r="Z152" s="267"/>
      <c r="AA152" s="267"/>
      <c r="AB152" s="267"/>
      <c r="AC152" s="267"/>
      <c r="AD152" s="267"/>
      <c r="AE152" s="267"/>
      <c r="AF152" s="267"/>
      <c r="AG152" s="267"/>
      <c r="AH152" s="267"/>
      <c r="AI152" s="267"/>
      <c r="AJ152" s="267"/>
      <c r="AK152" s="267"/>
      <c r="AL152" s="266"/>
      <c r="AM152" s="266"/>
      <c r="AN152" s="267"/>
      <c r="AO152" s="267"/>
      <c r="AP152" s="267"/>
      <c r="AQ152" s="267"/>
      <c r="AR152" s="267"/>
      <c r="AS152" s="267"/>
      <c r="AT152" s="267"/>
      <c r="AU152" s="267"/>
      <c r="AV152" s="265"/>
      <c r="AW152" s="265"/>
      <c r="AX152" s="265"/>
      <c r="AY152" s="265"/>
      <c r="AZ152" s="265"/>
      <c r="BA152" s="265"/>
      <c r="BB152" s="265"/>
      <c r="BC152" s="268"/>
      <c r="BD152" s="268"/>
      <c r="BE152" s="269"/>
      <c r="BF152" s="270"/>
      <c r="BG152" s="270"/>
      <c r="BH152" s="267"/>
      <c r="BI152" s="265"/>
      <c r="BJ152" s="265"/>
      <c r="BK152" s="265"/>
      <c r="BL152" s="265"/>
      <c r="BM152" s="265"/>
    </row>
    <row r="153" spans="1:65" x14ac:dyDescent="0.25">
      <c r="A153" s="265"/>
      <c r="B153" s="266"/>
      <c r="C153" s="266"/>
      <c r="D153" s="267"/>
      <c r="E153" s="267"/>
      <c r="F153" s="267"/>
      <c r="G153" s="267"/>
      <c r="H153" s="81"/>
      <c r="I153" s="267"/>
      <c r="J153" s="267"/>
      <c r="K153" s="267"/>
      <c r="L153" s="267"/>
      <c r="M153" s="267"/>
      <c r="N153" s="267"/>
      <c r="O153" s="267"/>
      <c r="P153" s="267"/>
      <c r="Q153" s="267"/>
      <c r="R153" s="267"/>
      <c r="S153" s="267"/>
      <c r="T153" s="267"/>
      <c r="U153" s="267"/>
      <c r="V153" s="267"/>
      <c r="W153" s="267"/>
      <c r="X153" s="267"/>
      <c r="Y153" s="267"/>
      <c r="Z153" s="267"/>
      <c r="AA153" s="267"/>
      <c r="AB153" s="267"/>
      <c r="AC153" s="267"/>
      <c r="AD153" s="267"/>
      <c r="AE153" s="267"/>
      <c r="AF153" s="267"/>
      <c r="AG153" s="267"/>
      <c r="AH153" s="267"/>
      <c r="AI153" s="267"/>
      <c r="AJ153" s="267"/>
      <c r="AK153" s="267"/>
      <c r="AL153" s="266"/>
      <c r="AM153" s="266"/>
      <c r="AN153" s="267"/>
      <c r="AO153" s="267"/>
      <c r="AP153" s="267"/>
      <c r="AQ153" s="267"/>
      <c r="AR153" s="267"/>
      <c r="AS153" s="267"/>
      <c r="AT153" s="267"/>
      <c r="AU153" s="267"/>
      <c r="AV153" s="265"/>
      <c r="AW153" s="265"/>
      <c r="AX153" s="265"/>
      <c r="AY153" s="265"/>
      <c r="AZ153" s="265"/>
      <c r="BA153" s="265"/>
      <c r="BB153" s="265"/>
      <c r="BC153" s="268"/>
      <c r="BD153" s="268"/>
      <c r="BE153" s="269"/>
      <c r="BF153" s="270"/>
      <c r="BG153" s="270"/>
      <c r="BH153" s="267"/>
      <c r="BI153" s="265"/>
      <c r="BJ153" s="265"/>
      <c r="BK153" s="265"/>
      <c r="BL153" s="265"/>
      <c r="BM153" s="265"/>
    </row>
    <row r="154" spans="1:65" x14ac:dyDescent="0.25">
      <c r="A154" s="265"/>
      <c r="B154" s="266"/>
      <c r="C154" s="266"/>
      <c r="D154" s="267"/>
      <c r="E154" s="267"/>
      <c r="F154" s="267"/>
      <c r="G154" s="267"/>
      <c r="H154" s="81"/>
      <c r="I154" s="267"/>
      <c r="J154" s="267"/>
      <c r="K154" s="267"/>
      <c r="L154" s="267"/>
      <c r="M154" s="267"/>
      <c r="N154" s="267"/>
      <c r="O154" s="267"/>
      <c r="P154" s="267"/>
      <c r="Q154" s="267"/>
      <c r="R154" s="267"/>
      <c r="S154" s="267"/>
      <c r="T154" s="267"/>
      <c r="U154" s="267"/>
      <c r="V154" s="267"/>
      <c r="W154" s="267"/>
      <c r="X154" s="267"/>
      <c r="Y154" s="267"/>
      <c r="Z154" s="267"/>
      <c r="AA154" s="267"/>
      <c r="AB154" s="267"/>
      <c r="AC154" s="267"/>
      <c r="AD154" s="267"/>
      <c r="AE154" s="267"/>
      <c r="AF154" s="267"/>
      <c r="AG154" s="267"/>
      <c r="AH154" s="267"/>
      <c r="AI154" s="267"/>
      <c r="AJ154" s="267"/>
      <c r="AK154" s="267"/>
      <c r="AL154" s="266"/>
      <c r="AM154" s="266"/>
      <c r="AN154" s="267"/>
      <c r="AO154" s="267"/>
      <c r="AP154" s="267"/>
      <c r="AQ154" s="267"/>
      <c r="AR154" s="267"/>
      <c r="AS154" s="267"/>
      <c r="AT154" s="267"/>
      <c r="AU154" s="267"/>
      <c r="AV154" s="265"/>
      <c r="AW154" s="265"/>
      <c r="AX154" s="265"/>
      <c r="AY154" s="265"/>
      <c r="AZ154" s="265"/>
      <c r="BA154" s="265"/>
      <c r="BB154" s="265"/>
      <c r="BC154" s="268"/>
      <c r="BD154" s="268"/>
      <c r="BE154" s="269"/>
      <c r="BF154" s="270"/>
      <c r="BG154" s="270"/>
      <c r="BH154" s="267"/>
      <c r="BI154" s="265"/>
      <c r="BJ154" s="265"/>
      <c r="BK154" s="265"/>
      <c r="BL154" s="265"/>
      <c r="BM154" s="265"/>
    </row>
    <row r="155" spans="1:65" x14ac:dyDescent="0.25">
      <c r="A155" s="265"/>
      <c r="B155" s="266"/>
      <c r="C155" s="266"/>
      <c r="D155" s="267"/>
      <c r="E155" s="267"/>
      <c r="F155" s="267"/>
      <c r="G155" s="267"/>
      <c r="H155" s="81"/>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6"/>
      <c r="AM155" s="266"/>
      <c r="AN155" s="267"/>
      <c r="AO155" s="267"/>
      <c r="AP155" s="267"/>
      <c r="AQ155" s="267"/>
      <c r="AR155" s="267"/>
      <c r="AS155" s="267"/>
      <c r="AT155" s="267"/>
      <c r="AU155" s="267"/>
      <c r="AV155" s="265"/>
      <c r="AW155" s="265"/>
      <c r="AX155" s="265"/>
      <c r="AY155" s="265"/>
      <c r="AZ155" s="265"/>
      <c r="BA155" s="265"/>
      <c r="BB155" s="265"/>
      <c r="BC155" s="268"/>
      <c r="BD155" s="268"/>
      <c r="BE155" s="269"/>
      <c r="BF155" s="270"/>
      <c r="BG155" s="270"/>
      <c r="BH155" s="267"/>
      <c r="BI155" s="265"/>
      <c r="BJ155" s="265"/>
      <c r="BK155" s="265"/>
      <c r="BL155" s="265"/>
      <c r="BM155" s="265"/>
    </row>
    <row r="156" spans="1:65" x14ac:dyDescent="0.25">
      <c r="A156" s="265"/>
      <c r="B156" s="266"/>
      <c r="C156" s="266"/>
      <c r="D156" s="267"/>
      <c r="E156" s="267"/>
      <c r="F156" s="267"/>
      <c r="G156" s="267"/>
      <c r="H156" s="81"/>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6"/>
      <c r="AM156" s="266"/>
      <c r="AN156" s="267"/>
      <c r="AO156" s="267"/>
      <c r="AP156" s="267"/>
      <c r="AQ156" s="267"/>
      <c r="AR156" s="267"/>
      <c r="AS156" s="267"/>
      <c r="AT156" s="267"/>
      <c r="AU156" s="267"/>
      <c r="AV156" s="265"/>
      <c r="AW156" s="265"/>
      <c r="AX156" s="265"/>
      <c r="AY156" s="265"/>
      <c r="AZ156" s="265"/>
      <c r="BA156" s="265"/>
      <c r="BB156" s="265"/>
      <c r="BC156" s="268"/>
      <c r="BD156" s="268"/>
      <c r="BE156" s="269"/>
      <c r="BF156" s="270"/>
      <c r="BG156" s="270"/>
      <c r="BH156" s="267"/>
      <c r="BI156" s="265"/>
      <c r="BJ156" s="265"/>
      <c r="BK156" s="265"/>
      <c r="BL156" s="265"/>
      <c r="BM156" s="265"/>
    </row>
    <row r="157" spans="1:65" x14ac:dyDescent="0.25">
      <c r="A157" s="265"/>
      <c r="B157" s="266"/>
      <c r="C157" s="266"/>
      <c r="D157" s="267"/>
      <c r="E157" s="267"/>
      <c r="F157" s="267"/>
      <c r="G157" s="267"/>
      <c r="H157" s="81"/>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6"/>
      <c r="AM157" s="266"/>
      <c r="AN157" s="267"/>
      <c r="AO157" s="267"/>
      <c r="AP157" s="267"/>
      <c r="AQ157" s="267"/>
      <c r="AR157" s="267"/>
      <c r="AS157" s="267"/>
      <c r="AT157" s="267"/>
      <c r="AU157" s="267"/>
      <c r="AV157" s="265"/>
      <c r="AW157" s="265"/>
      <c r="AX157" s="265"/>
      <c r="AY157" s="265"/>
      <c r="AZ157" s="265"/>
      <c r="BA157" s="265"/>
      <c r="BB157" s="265"/>
      <c r="BC157" s="268"/>
      <c r="BD157" s="268"/>
      <c r="BE157" s="269"/>
      <c r="BF157" s="270"/>
      <c r="BG157" s="270"/>
      <c r="BH157" s="267"/>
      <c r="BI157" s="265"/>
      <c r="BJ157" s="265"/>
      <c r="BK157" s="265"/>
      <c r="BL157" s="265"/>
      <c r="BM157" s="265"/>
    </row>
    <row r="158" spans="1:65" x14ac:dyDescent="0.25">
      <c r="A158" s="265"/>
      <c r="B158" s="266"/>
      <c r="C158" s="266"/>
      <c r="D158" s="267"/>
      <c r="E158" s="267"/>
      <c r="F158" s="267"/>
      <c r="G158" s="267"/>
      <c r="H158" s="81"/>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6"/>
      <c r="AM158" s="266"/>
      <c r="AN158" s="267"/>
      <c r="AO158" s="267"/>
      <c r="AP158" s="267"/>
      <c r="AQ158" s="267"/>
      <c r="AR158" s="267"/>
      <c r="AS158" s="267"/>
      <c r="AT158" s="267"/>
      <c r="AU158" s="267"/>
      <c r="AV158" s="265"/>
      <c r="AW158" s="265"/>
      <c r="AX158" s="265"/>
      <c r="AY158" s="265"/>
      <c r="AZ158" s="265"/>
      <c r="BA158" s="265"/>
      <c r="BB158" s="265"/>
      <c r="BC158" s="268"/>
      <c r="BD158" s="268"/>
      <c r="BE158" s="269"/>
      <c r="BF158" s="270"/>
      <c r="BG158" s="270"/>
      <c r="BH158" s="267"/>
      <c r="BI158" s="265"/>
      <c r="BJ158" s="265"/>
      <c r="BK158" s="265"/>
      <c r="BL158" s="265"/>
      <c r="BM158" s="265"/>
    </row>
    <row r="159" spans="1:65" x14ac:dyDescent="0.25">
      <c r="A159" s="265"/>
      <c r="B159" s="266"/>
      <c r="C159" s="266"/>
      <c r="D159" s="267"/>
      <c r="E159" s="267"/>
      <c r="F159" s="267"/>
      <c r="G159" s="267"/>
      <c r="H159" s="81"/>
      <c r="I159" s="267"/>
      <c r="J159" s="267"/>
      <c r="K159" s="267"/>
      <c r="L159" s="267"/>
      <c r="M159" s="267"/>
      <c r="N159" s="267"/>
      <c r="O159" s="267"/>
      <c r="P159" s="267"/>
      <c r="Q159" s="267"/>
      <c r="R159" s="267"/>
      <c r="S159" s="267"/>
      <c r="T159" s="267"/>
      <c r="U159" s="267"/>
      <c r="V159" s="267"/>
      <c r="W159" s="267"/>
      <c r="X159" s="267"/>
      <c r="Y159" s="267"/>
      <c r="Z159" s="267"/>
      <c r="AA159" s="267"/>
      <c r="AB159" s="267"/>
      <c r="AC159" s="267"/>
      <c r="AD159" s="267"/>
      <c r="AE159" s="267"/>
      <c r="AF159" s="267"/>
      <c r="AG159" s="267"/>
      <c r="AH159" s="267"/>
      <c r="AI159" s="267"/>
      <c r="AJ159" s="267"/>
      <c r="AK159" s="267"/>
      <c r="AL159" s="266"/>
      <c r="AM159" s="266"/>
      <c r="AN159" s="267"/>
      <c r="AO159" s="267"/>
      <c r="AP159" s="267"/>
      <c r="AQ159" s="267"/>
      <c r="AR159" s="267"/>
      <c r="AS159" s="267"/>
      <c r="AT159" s="267"/>
      <c r="AU159" s="267"/>
      <c r="AV159" s="265"/>
      <c r="AW159" s="265"/>
      <c r="AX159" s="265"/>
      <c r="AY159" s="265"/>
      <c r="AZ159" s="265"/>
      <c r="BA159" s="265"/>
      <c r="BB159" s="265"/>
      <c r="BC159" s="268"/>
      <c r="BD159" s="268"/>
      <c r="BE159" s="269"/>
      <c r="BF159" s="270"/>
      <c r="BG159" s="270"/>
      <c r="BH159" s="267"/>
      <c r="BI159" s="265"/>
      <c r="BJ159" s="265"/>
      <c r="BK159" s="265"/>
      <c r="BL159" s="265"/>
      <c r="BM159" s="265"/>
    </row>
    <row r="160" spans="1:65" x14ac:dyDescent="0.25">
      <c r="A160" s="265"/>
      <c r="B160" s="266"/>
      <c r="C160" s="266"/>
      <c r="D160" s="267"/>
      <c r="E160" s="267"/>
      <c r="F160" s="267"/>
      <c r="G160" s="267"/>
      <c r="H160" s="81"/>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67"/>
      <c r="AE160" s="267"/>
      <c r="AF160" s="267"/>
      <c r="AG160" s="267"/>
      <c r="AH160" s="267"/>
      <c r="AI160" s="267"/>
      <c r="AJ160" s="267"/>
      <c r="AK160" s="267"/>
      <c r="AL160" s="266"/>
      <c r="AM160" s="266"/>
      <c r="AN160" s="267"/>
      <c r="AO160" s="267"/>
      <c r="AP160" s="267"/>
      <c r="AQ160" s="267"/>
      <c r="AR160" s="267"/>
      <c r="AS160" s="267"/>
      <c r="AT160" s="267"/>
      <c r="AU160" s="267"/>
      <c r="AV160" s="265"/>
      <c r="AW160" s="265"/>
      <c r="AX160" s="265"/>
      <c r="AY160" s="265"/>
      <c r="AZ160" s="265"/>
      <c r="BA160" s="265"/>
      <c r="BB160" s="265"/>
      <c r="BC160" s="268"/>
      <c r="BD160" s="268"/>
      <c r="BE160" s="269"/>
      <c r="BF160" s="270"/>
      <c r="BG160" s="270"/>
      <c r="BH160" s="267"/>
      <c r="BI160" s="265"/>
      <c r="BJ160" s="265"/>
      <c r="BK160" s="265"/>
      <c r="BL160" s="265"/>
      <c r="BM160" s="265"/>
    </row>
    <row r="161" spans="1:65" x14ac:dyDescent="0.25">
      <c r="A161" s="265"/>
      <c r="B161" s="266"/>
      <c r="C161" s="266"/>
      <c r="D161" s="267"/>
      <c r="E161" s="267"/>
      <c r="F161" s="267"/>
      <c r="G161" s="267"/>
      <c r="H161" s="81"/>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6"/>
      <c r="AM161" s="266"/>
      <c r="AN161" s="267"/>
      <c r="AO161" s="267"/>
      <c r="AP161" s="267"/>
      <c r="AQ161" s="267"/>
      <c r="AR161" s="267"/>
      <c r="AS161" s="267"/>
      <c r="AT161" s="267"/>
      <c r="AU161" s="267"/>
      <c r="AV161" s="265"/>
      <c r="AW161" s="265"/>
      <c r="AX161" s="265"/>
      <c r="AY161" s="265"/>
      <c r="AZ161" s="265"/>
      <c r="BA161" s="265"/>
      <c r="BB161" s="265"/>
      <c r="BC161" s="268"/>
      <c r="BD161" s="268"/>
      <c r="BE161" s="269"/>
      <c r="BF161" s="270"/>
      <c r="BG161" s="270"/>
      <c r="BH161" s="267"/>
      <c r="BI161" s="265"/>
      <c r="BJ161" s="265"/>
      <c r="BK161" s="265"/>
      <c r="BL161" s="265"/>
      <c r="BM161" s="265"/>
    </row>
    <row r="162" spans="1:65" x14ac:dyDescent="0.25">
      <c r="A162" s="265"/>
      <c r="B162" s="266"/>
      <c r="C162" s="266"/>
      <c r="D162" s="267"/>
      <c r="E162" s="267"/>
      <c r="F162" s="267"/>
      <c r="G162" s="267"/>
      <c r="H162" s="81"/>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6"/>
      <c r="AM162" s="266"/>
      <c r="AN162" s="267"/>
      <c r="AO162" s="267"/>
      <c r="AP162" s="267"/>
      <c r="AQ162" s="267"/>
      <c r="AR162" s="267"/>
      <c r="AS162" s="267"/>
      <c r="AT162" s="267"/>
      <c r="AU162" s="267"/>
      <c r="AV162" s="265"/>
      <c r="AW162" s="265"/>
      <c r="AX162" s="265"/>
      <c r="AY162" s="265"/>
      <c r="AZ162" s="265"/>
      <c r="BA162" s="265"/>
      <c r="BB162" s="265"/>
      <c r="BC162" s="268"/>
      <c r="BD162" s="268"/>
      <c r="BE162" s="269"/>
      <c r="BF162" s="270"/>
      <c r="BG162" s="270"/>
      <c r="BH162" s="267"/>
      <c r="BI162" s="265"/>
      <c r="BJ162" s="265"/>
      <c r="BK162" s="265"/>
      <c r="BL162" s="265"/>
      <c r="BM162" s="265"/>
    </row>
    <row r="163" spans="1:65" x14ac:dyDescent="0.25">
      <c r="A163" s="265"/>
      <c r="B163" s="266"/>
      <c r="C163" s="266"/>
      <c r="D163" s="267"/>
      <c r="E163" s="267"/>
      <c r="F163" s="267"/>
      <c r="G163" s="267"/>
      <c r="H163" s="81"/>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67"/>
      <c r="AE163" s="267"/>
      <c r="AF163" s="267"/>
      <c r="AG163" s="267"/>
      <c r="AH163" s="267"/>
      <c r="AI163" s="267"/>
      <c r="AJ163" s="267"/>
      <c r="AK163" s="267"/>
      <c r="AL163" s="266"/>
      <c r="AM163" s="266"/>
      <c r="AN163" s="267"/>
      <c r="AO163" s="267"/>
      <c r="AP163" s="267"/>
      <c r="AQ163" s="267"/>
      <c r="AR163" s="267"/>
      <c r="AS163" s="267"/>
      <c r="AT163" s="267"/>
      <c r="AU163" s="267"/>
      <c r="AV163" s="265"/>
      <c r="AW163" s="265"/>
      <c r="AX163" s="265"/>
      <c r="AY163" s="265"/>
      <c r="AZ163" s="265"/>
      <c r="BA163" s="265"/>
      <c r="BB163" s="265"/>
      <c r="BC163" s="268"/>
      <c r="BD163" s="268"/>
      <c r="BE163" s="269"/>
      <c r="BF163" s="270"/>
      <c r="BG163" s="270"/>
      <c r="BH163" s="267"/>
      <c r="BI163" s="265"/>
      <c r="BJ163" s="265"/>
      <c r="BK163" s="265"/>
      <c r="BL163" s="265"/>
      <c r="BM163" s="265"/>
    </row>
    <row r="164" spans="1:65" x14ac:dyDescent="0.25">
      <c r="A164" s="265"/>
      <c r="B164" s="266"/>
      <c r="C164" s="266"/>
      <c r="D164" s="267"/>
      <c r="E164" s="267"/>
      <c r="F164" s="267"/>
      <c r="G164" s="267"/>
      <c r="H164" s="81"/>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67"/>
      <c r="AE164" s="267"/>
      <c r="AF164" s="267"/>
      <c r="AG164" s="267"/>
      <c r="AH164" s="267"/>
      <c r="AI164" s="267"/>
      <c r="AJ164" s="267"/>
      <c r="AK164" s="267"/>
      <c r="AL164" s="266"/>
      <c r="AM164" s="266"/>
      <c r="AN164" s="267"/>
      <c r="AO164" s="267"/>
      <c r="AP164" s="267"/>
      <c r="AQ164" s="267"/>
      <c r="AR164" s="267"/>
      <c r="AS164" s="267"/>
      <c r="AT164" s="267"/>
      <c r="AU164" s="267"/>
      <c r="AV164" s="265"/>
      <c r="AW164" s="265"/>
      <c r="AX164" s="265"/>
      <c r="AY164" s="265"/>
      <c r="AZ164" s="265"/>
      <c r="BA164" s="265"/>
      <c r="BB164" s="265"/>
      <c r="BC164" s="268"/>
      <c r="BD164" s="268"/>
      <c r="BE164" s="269"/>
      <c r="BF164" s="270"/>
      <c r="BG164" s="270"/>
      <c r="BH164" s="267"/>
      <c r="BI164" s="265"/>
      <c r="BJ164" s="265"/>
      <c r="BK164" s="265"/>
      <c r="BL164" s="265"/>
      <c r="BM164" s="265"/>
    </row>
    <row r="165" spans="1:65" x14ac:dyDescent="0.25">
      <c r="A165" s="265"/>
      <c r="B165" s="266"/>
      <c r="C165" s="266"/>
      <c r="D165" s="267"/>
      <c r="E165" s="267"/>
      <c r="F165" s="267"/>
      <c r="G165" s="267"/>
      <c r="H165" s="81"/>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67"/>
      <c r="AE165" s="267"/>
      <c r="AF165" s="267"/>
      <c r="AG165" s="267"/>
      <c r="AH165" s="267"/>
      <c r="AI165" s="267"/>
      <c r="AJ165" s="267"/>
      <c r="AK165" s="267"/>
      <c r="AL165" s="266"/>
      <c r="AM165" s="266"/>
      <c r="AN165" s="267"/>
      <c r="AO165" s="267"/>
      <c r="AP165" s="267"/>
      <c r="AQ165" s="267"/>
      <c r="AR165" s="267"/>
      <c r="AS165" s="267"/>
      <c r="AT165" s="267"/>
      <c r="AU165" s="267"/>
      <c r="AV165" s="265"/>
      <c r="AW165" s="265"/>
      <c r="AX165" s="265"/>
      <c r="AY165" s="265"/>
      <c r="AZ165" s="265"/>
      <c r="BA165" s="265"/>
      <c r="BB165" s="265"/>
      <c r="BC165" s="268"/>
      <c r="BD165" s="268"/>
      <c r="BE165" s="269"/>
      <c r="BF165" s="270"/>
      <c r="BG165" s="270"/>
      <c r="BH165" s="267"/>
      <c r="BI165" s="265"/>
      <c r="BJ165" s="265"/>
      <c r="BK165" s="265"/>
      <c r="BL165" s="265"/>
      <c r="BM165" s="265"/>
    </row>
    <row r="166" spans="1:65" x14ac:dyDescent="0.25">
      <c r="A166" s="265"/>
      <c r="B166" s="266"/>
      <c r="C166" s="266"/>
      <c r="D166" s="267"/>
      <c r="E166" s="267"/>
      <c r="F166" s="267"/>
      <c r="G166" s="267"/>
      <c r="H166" s="81"/>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67"/>
      <c r="AE166" s="267"/>
      <c r="AF166" s="267"/>
      <c r="AG166" s="267"/>
      <c r="AH166" s="267"/>
      <c r="AI166" s="267"/>
      <c r="AJ166" s="267"/>
      <c r="AK166" s="267"/>
      <c r="AL166" s="266"/>
      <c r="AM166" s="266"/>
      <c r="AN166" s="267"/>
      <c r="AO166" s="267"/>
      <c r="AP166" s="267"/>
      <c r="AQ166" s="267"/>
      <c r="AR166" s="267"/>
      <c r="AS166" s="267"/>
      <c r="AT166" s="267"/>
      <c r="AU166" s="267"/>
      <c r="AV166" s="265"/>
      <c r="AW166" s="265"/>
      <c r="AX166" s="265"/>
      <c r="AY166" s="265"/>
      <c r="AZ166" s="265"/>
      <c r="BA166" s="265"/>
      <c r="BB166" s="265"/>
      <c r="BC166" s="268"/>
      <c r="BD166" s="268"/>
      <c r="BE166" s="269"/>
      <c r="BF166" s="270"/>
      <c r="BG166" s="270"/>
      <c r="BH166" s="267"/>
      <c r="BI166" s="265"/>
      <c r="BJ166" s="265"/>
      <c r="BK166" s="265"/>
      <c r="BL166" s="265"/>
      <c r="BM166" s="265"/>
    </row>
    <row r="167" spans="1:65" x14ac:dyDescent="0.25">
      <c r="A167" s="265"/>
      <c r="B167" s="266"/>
      <c r="C167" s="266"/>
      <c r="D167" s="267"/>
      <c r="E167" s="267"/>
      <c r="F167" s="267"/>
      <c r="G167" s="267"/>
      <c r="H167" s="81"/>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67"/>
      <c r="AE167" s="267"/>
      <c r="AF167" s="267"/>
      <c r="AG167" s="267"/>
      <c r="AH167" s="267"/>
      <c r="AI167" s="267"/>
      <c r="AJ167" s="267"/>
      <c r="AK167" s="267"/>
      <c r="AL167" s="266"/>
      <c r="AM167" s="266"/>
      <c r="AN167" s="267"/>
      <c r="AO167" s="267"/>
      <c r="AP167" s="267"/>
      <c r="AQ167" s="267"/>
      <c r="AR167" s="267"/>
      <c r="AS167" s="267"/>
      <c r="AT167" s="267"/>
      <c r="AU167" s="267"/>
      <c r="AV167" s="265"/>
      <c r="AW167" s="265"/>
      <c r="AX167" s="265"/>
      <c r="AY167" s="265"/>
      <c r="AZ167" s="265"/>
      <c r="BA167" s="265"/>
      <c r="BB167" s="265"/>
      <c r="BC167" s="268"/>
      <c r="BD167" s="268"/>
      <c r="BE167" s="269"/>
      <c r="BF167" s="270"/>
      <c r="BG167" s="270"/>
      <c r="BH167" s="267"/>
      <c r="BI167" s="265"/>
      <c r="BJ167" s="265"/>
      <c r="BK167" s="265"/>
      <c r="BL167" s="265"/>
      <c r="BM167" s="265"/>
    </row>
    <row r="168" spans="1:65" x14ac:dyDescent="0.25">
      <c r="A168" s="265"/>
      <c r="B168" s="266"/>
      <c r="C168" s="266"/>
      <c r="D168" s="267"/>
      <c r="E168" s="267"/>
      <c r="F168" s="267"/>
      <c r="G168" s="267"/>
      <c r="H168" s="81"/>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6"/>
      <c r="AM168" s="266"/>
      <c r="AN168" s="267"/>
      <c r="AO168" s="267"/>
      <c r="AP168" s="267"/>
      <c r="AQ168" s="267"/>
      <c r="AR168" s="267"/>
      <c r="AS168" s="267"/>
      <c r="AT168" s="267"/>
      <c r="AU168" s="267"/>
      <c r="AV168" s="265"/>
      <c r="AW168" s="265"/>
      <c r="AX168" s="265"/>
      <c r="AY168" s="265"/>
      <c r="AZ168" s="265"/>
      <c r="BA168" s="265"/>
      <c r="BB168" s="265"/>
      <c r="BC168" s="268"/>
      <c r="BD168" s="268"/>
      <c r="BE168" s="269"/>
      <c r="BF168" s="270"/>
      <c r="BG168" s="270"/>
      <c r="BH168" s="267"/>
      <c r="BI168" s="265"/>
      <c r="BJ168" s="265"/>
      <c r="BK168" s="265"/>
      <c r="BL168" s="265"/>
      <c r="BM168" s="265"/>
    </row>
    <row r="169" spans="1:65" x14ac:dyDescent="0.25">
      <c r="A169" s="265"/>
      <c r="B169" s="266"/>
      <c r="C169" s="266"/>
      <c r="D169" s="267"/>
      <c r="E169" s="267"/>
      <c r="F169" s="267"/>
      <c r="G169" s="267"/>
      <c r="H169" s="81"/>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67"/>
      <c r="AE169" s="267"/>
      <c r="AF169" s="267"/>
      <c r="AG169" s="267"/>
      <c r="AH169" s="267"/>
      <c r="AI169" s="267"/>
      <c r="AJ169" s="267"/>
      <c r="AK169" s="267"/>
      <c r="AL169" s="266"/>
      <c r="AM169" s="266"/>
      <c r="AN169" s="267"/>
      <c r="AO169" s="267"/>
      <c r="AP169" s="267"/>
      <c r="AQ169" s="267"/>
      <c r="AR169" s="267"/>
      <c r="AS169" s="267"/>
      <c r="AT169" s="267"/>
      <c r="AU169" s="267"/>
      <c r="AV169" s="265"/>
      <c r="AW169" s="265"/>
      <c r="AX169" s="265"/>
      <c r="AY169" s="265"/>
      <c r="AZ169" s="265"/>
      <c r="BA169" s="265"/>
      <c r="BB169" s="265"/>
      <c r="BC169" s="268"/>
      <c r="BD169" s="268"/>
      <c r="BE169" s="269"/>
      <c r="BF169" s="270"/>
      <c r="BG169" s="270"/>
      <c r="BH169" s="267"/>
      <c r="BI169" s="265"/>
      <c r="BJ169" s="265"/>
      <c r="BK169" s="265"/>
      <c r="BL169" s="265"/>
      <c r="BM169" s="265"/>
    </row>
    <row r="170" spans="1:65" x14ac:dyDescent="0.25">
      <c r="A170" s="265"/>
      <c r="B170" s="266"/>
      <c r="C170" s="266"/>
      <c r="D170" s="267"/>
      <c r="E170" s="267"/>
      <c r="F170" s="267"/>
      <c r="G170" s="267"/>
      <c r="H170" s="81"/>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67"/>
      <c r="AE170" s="267"/>
      <c r="AF170" s="267"/>
      <c r="AG170" s="267"/>
      <c r="AH170" s="267"/>
      <c r="AI170" s="267"/>
      <c r="AJ170" s="267"/>
      <c r="AK170" s="267"/>
      <c r="AL170" s="266"/>
      <c r="AM170" s="266"/>
      <c r="AN170" s="267"/>
      <c r="AO170" s="267"/>
      <c r="AP170" s="267"/>
      <c r="AQ170" s="267"/>
      <c r="AR170" s="267"/>
      <c r="AS170" s="267"/>
      <c r="AT170" s="267"/>
      <c r="AU170" s="267"/>
      <c r="AV170" s="265"/>
      <c r="AW170" s="265"/>
      <c r="AX170" s="265"/>
      <c r="AY170" s="265"/>
      <c r="AZ170" s="265"/>
      <c r="BA170" s="265"/>
      <c r="BB170" s="265"/>
      <c r="BC170" s="268"/>
      <c r="BD170" s="268"/>
      <c r="BE170" s="269"/>
      <c r="BF170" s="270"/>
      <c r="BG170" s="270"/>
      <c r="BH170" s="267"/>
      <c r="BI170" s="265"/>
      <c r="BJ170" s="265"/>
      <c r="BK170" s="265"/>
      <c r="BL170" s="265"/>
      <c r="BM170" s="265"/>
    </row>
    <row r="171" spans="1:65" x14ac:dyDescent="0.25">
      <c r="A171" s="265"/>
      <c r="B171" s="266"/>
      <c r="C171" s="266"/>
      <c r="D171" s="267"/>
      <c r="E171" s="267"/>
      <c r="F171" s="267"/>
      <c r="G171" s="267"/>
      <c r="H171" s="81"/>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67"/>
      <c r="AE171" s="267"/>
      <c r="AF171" s="267"/>
      <c r="AG171" s="267"/>
      <c r="AH171" s="267"/>
      <c r="AI171" s="267"/>
      <c r="AJ171" s="267"/>
      <c r="AK171" s="267"/>
      <c r="AL171" s="266"/>
      <c r="AM171" s="266"/>
      <c r="AN171" s="267"/>
      <c r="AO171" s="267"/>
      <c r="AP171" s="267"/>
      <c r="AQ171" s="267"/>
      <c r="AR171" s="267"/>
      <c r="AS171" s="267"/>
      <c r="AT171" s="267"/>
      <c r="AU171" s="267"/>
      <c r="AV171" s="265"/>
      <c r="AW171" s="265"/>
      <c r="AX171" s="265"/>
      <c r="AY171" s="265"/>
      <c r="AZ171" s="265"/>
      <c r="BA171" s="265"/>
      <c r="BB171" s="265"/>
      <c r="BC171" s="268"/>
      <c r="BD171" s="268"/>
      <c r="BE171" s="269"/>
      <c r="BF171" s="270"/>
      <c r="BG171" s="270"/>
      <c r="BH171" s="267"/>
      <c r="BI171" s="265"/>
      <c r="BJ171" s="265"/>
      <c r="BK171" s="265"/>
      <c r="BL171" s="265"/>
      <c r="BM171" s="265"/>
    </row>
    <row r="172" spans="1:65" x14ac:dyDescent="0.25">
      <c r="A172" s="265"/>
      <c r="B172" s="266"/>
      <c r="C172" s="266"/>
      <c r="D172" s="267"/>
      <c r="E172" s="267"/>
      <c r="F172" s="267"/>
      <c r="G172" s="267"/>
      <c r="H172" s="81"/>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6"/>
      <c r="AM172" s="266"/>
      <c r="AN172" s="267"/>
      <c r="AO172" s="267"/>
      <c r="AP172" s="267"/>
      <c r="AQ172" s="267"/>
      <c r="AR172" s="267"/>
      <c r="AS172" s="267"/>
      <c r="AT172" s="267"/>
      <c r="AU172" s="267"/>
      <c r="AV172" s="265"/>
      <c r="AW172" s="265"/>
      <c r="AX172" s="265"/>
      <c r="AY172" s="265"/>
      <c r="AZ172" s="265"/>
      <c r="BA172" s="265"/>
      <c r="BB172" s="265"/>
      <c r="BC172" s="268"/>
      <c r="BD172" s="268"/>
      <c r="BE172" s="269"/>
      <c r="BF172" s="270"/>
      <c r="BG172" s="270"/>
      <c r="BH172" s="267"/>
      <c r="BI172" s="265"/>
      <c r="BJ172" s="265"/>
      <c r="BK172" s="265"/>
      <c r="BL172" s="265"/>
      <c r="BM172" s="265"/>
    </row>
    <row r="173" spans="1:65" x14ac:dyDescent="0.25">
      <c r="A173" s="265"/>
      <c r="B173" s="266"/>
      <c r="C173" s="266"/>
      <c r="D173" s="267"/>
      <c r="E173" s="267"/>
      <c r="F173" s="267"/>
      <c r="G173" s="267"/>
      <c r="H173" s="81"/>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6"/>
      <c r="AM173" s="266"/>
      <c r="AN173" s="267"/>
      <c r="AO173" s="267"/>
      <c r="AP173" s="267"/>
      <c r="AQ173" s="267"/>
      <c r="AR173" s="267"/>
      <c r="AS173" s="267"/>
      <c r="AT173" s="267"/>
      <c r="AU173" s="267"/>
      <c r="AV173" s="265"/>
      <c r="AW173" s="265"/>
      <c r="AX173" s="265"/>
      <c r="AY173" s="265"/>
      <c r="AZ173" s="265"/>
      <c r="BA173" s="265"/>
      <c r="BB173" s="265"/>
      <c r="BC173" s="268"/>
      <c r="BD173" s="268"/>
      <c r="BE173" s="269"/>
      <c r="BF173" s="270"/>
      <c r="BG173" s="270"/>
      <c r="BH173" s="267"/>
      <c r="BI173" s="265"/>
      <c r="BJ173" s="265"/>
      <c r="BK173" s="265"/>
      <c r="BL173" s="265"/>
      <c r="BM173" s="265"/>
    </row>
    <row r="174" spans="1:65" x14ac:dyDescent="0.25">
      <c r="A174" s="265"/>
      <c r="B174" s="266"/>
      <c r="C174" s="266"/>
      <c r="D174" s="267"/>
      <c r="E174" s="267"/>
      <c r="F174" s="267"/>
      <c r="G174" s="267"/>
      <c r="H174" s="81"/>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6"/>
      <c r="AM174" s="266"/>
      <c r="AN174" s="267"/>
      <c r="AO174" s="267"/>
      <c r="AP174" s="267"/>
      <c r="AQ174" s="267"/>
      <c r="AR174" s="267"/>
      <c r="AS174" s="267"/>
      <c r="AT174" s="267"/>
      <c r="AU174" s="267"/>
      <c r="AV174" s="265"/>
      <c r="AW174" s="265"/>
      <c r="AX174" s="265"/>
      <c r="AY174" s="265"/>
      <c r="AZ174" s="265"/>
      <c r="BA174" s="265"/>
      <c r="BB174" s="265"/>
      <c r="BC174" s="268"/>
      <c r="BD174" s="268"/>
      <c r="BE174" s="269"/>
      <c r="BF174" s="270"/>
      <c r="BG174" s="270"/>
      <c r="BH174" s="267"/>
      <c r="BI174" s="265"/>
      <c r="BJ174" s="265"/>
      <c r="BK174" s="265"/>
      <c r="BL174" s="265"/>
      <c r="BM174" s="265"/>
    </row>
    <row r="175" spans="1:65" x14ac:dyDescent="0.25">
      <c r="A175" s="265"/>
      <c r="B175" s="266"/>
      <c r="C175" s="266"/>
      <c r="D175" s="267"/>
      <c r="E175" s="267"/>
      <c r="F175" s="267"/>
      <c r="G175" s="267"/>
      <c r="H175" s="81"/>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6"/>
      <c r="AM175" s="266"/>
      <c r="AN175" s="267"/>
      <c r="AO175" s="267"/>
      <c r="AP175" s="267"/>
      <c r="AQ175" s="267"/>
      <c r="AR175" s="267"/>
      <c r="AS175" s="267"/>
      <c r="AT175" s="267"/>
      <c r="AU175" s="267"/>
      <c r="AV175" s="265"/>
      <c r="AW175" s="265"/>
      <c r="AX175" s="265"/>
      <c r="AY175" s="265"/>
      <c r="AZ175" s="265"/>
      <c r="BA175" s="265"/>
      <c r="BB175" s="265"/>
      <c r="BC175" s="268"/>
      <c r="BD175" s="268"/>
      <c r="BE175" s="269"/>
      <c r="BF175" s="270"/>
      <c r="BG175" s="270"/>
      <c r="BH175" s="267"/>
      <c r="BI175" s="265"/>
      <c r="BJ175" s="265"/>
      <c r="BK175" s="265"/>
      <c r="BL175" s="265"/>
      <c r="BM175" s="265"/>
    </row>
    <row r="176" spans="1:65" x14ac:dyDescent="0.25">
      <c r="A176" s="265"/>
      <c r="B176" s="266"/>
      <c r="C176" s="266"/>
      <c r="D176" s="267"/>
      <c r="E176" s="267"/>
      <c r="F176" s="267"/>
      <c r="G176" s="267"/>
      <c r="H176" s="81"/>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6"/>
      <c r="AM176" s="266"/>
      <c r="AN176" s="267"/>
      <c r="AO176" s="267"/>
      <c r="AP176" s="267"/>
      <c r="AQ176" s="267"/>
      <c r="AR176" s="267"/>
      <c r="AS176" s="267"/>
      <c r="AT176" s="267"/>
      <c r="AU176" s="267"/>
      <c r="AV176" s="265"/>
      <c r="AW176" s="265"/>
      <c r="AX176" s="265"/>
      <c r="AY176" s="265"/>
      <c r="AZ176" s="265"/>
      <c r="BA176" s="265"/>
      <c r="BB176" s="265"/>
      <c r="BC176" s="268"/>
      <c r="BD176" s="268"/>
      <c r="BE176" s="269"/>
      <c r="BF176" s="270"/>
      <c r="BG176" s="270"/>
      <c r="BH176" s="267"/>
      <c r="BI176" s="265"/>
      <c r="BJ176" s="265"/>
      <c r="BK176" s="265"/>
      <c r="BL176" s="265"/>
      <c r="BM176" s="265"/>
    </row>
    <row r="177" spans="1:65" x14ac:dyDescent="0.25">
      <c r="A177" s="265"/>
      <c r="B177" s="266"/>
      <c r="C177" s="266"/>
      <c r="D177" s="267"/>
      <c r="E177" s="267"/>
      <c r="F177" s="267"/>
      <c r="G177" s="267"/>
      <c r="H177" s="81"/>
      <c r="I177" s="267"/>
      <c r="J177" s="267"/>
      <c r="K177" s="267"/>
      <c r="L177" s="267"/>
      <c r="M177" s="267"/>
      <c r="N177" s="267"/>
      <c r="O177" s="267"/>
      <c r="P177" s="267"/>
      <c r="Q177" s="267"/>
      <c r="R177" s="267"/>
      <c r="S177" s="267"/>
      <c r="T177" s="267"/>
      <c r="U177" s="267"/>
      <c r="V177" s="267"/>
      <c r="W177" s="267"/>
      <c r="X177" s="267"/>
      <c r="Y177" s="267"/>
      <c r="Z177" s="267"/>
      <c r="AA177" s="267"/>
      <c r="AB177" s="267"/>
      <c r="AC177" s="267"/>
      <c r="AD177" s="267"/>
      <c r="AE177" s="267"/>
      <c r="AF177" s="267"/>
      <c r="AG177" s="267"/>
      <c r="AH177" s="267"/>
      <c r="AI177" s="267"/>
      <c r="AJ177" s="267"/>
      <c r="AK177" s="267"/>
      <c r="AL177" s="266"/>
      <c r="AM177" s="266"/>
      <c r="AN177" s="267"/>
      <c r="AO177" s="267"/>
      <c r="AP177" s="267"/>
      <c r="AQ177" s="267"/>
      <c r="AR177" s="267"/>
      <c r="AS177" s="267"/>
      <c r="AT177" s="267"/>
      <c r="AU177" s="267"/>
      <c r="AV177" s="265"/>
      <c r="AW177" s="265"/>
      <c r="AX177" s="265"/>
      <c r="AY177" s="265"/>
      <c r="AZ177" s="265"/>
      <c r="BA177" s="265"/>
      <c r="BB177" s="265"/>
      <c r="BC177" s="268"/>
      <c r="BD177" s="268"/>
      <c r="BE177" s="269"/>
      <c r="BF177" s="270"/>
      <c r="BG177" s="270"/>
      <c r="BH177" s="267"/>
      <c r="BI177" s="265"/>
      <c r="BJ177" s="265"/>
      <c r="BK177" s="265"/>
      <c r="BL177" s="265"/>
      <c r="BM177" s="265"/>
    </row>
    <row r="178" spans="1:65" x14ac:dyDescent="0.25">
      <c r="A178" s="265"/>
      <c r="B178" s="266"/>
      <c r="C178" s="266"/>
      <c r="D178" s="267"/>
      <c r="E178" s="267"/>
      <c r="F178" s="267"/>
      <c r="G178" s="267"/>
      <c r="H178" s="81"/>
      <c r="I178" s="267"/>
      <c r="J178" s="267"/>
      <c r="K178" s="267"/>
      <c r="L178" s="267"/>
      <c r="M178" s="267"/>
      <c r="N178" s="267"/>
      <c r="O178" s="267"/>
      <c r="P178" s="267"/>
      <c r="Q178" s="267"/>
      <c r="R178" s="267"/>
      <c r="S178" s="267"/>
      <c r="T178" s="267"/>
      <c r="U178" s="267"/>
      <c r="V178" s="267"/>
      <c r="W178" s="267"/>
      <c r="X178" s="267"/>
      <c r="Y178" s="267"/>
      <c r="Z178" s="267"/>
      <c r="AA178" s="267"/>
      <c r="AB178" s="267"/>
      <c r="AC178" s="267"/>
      <c r="AD178" s="267"/>
      <c r="AE178" s="267"/>
      <c r="AF178" s="267"/>
      <c r="AG178" s="267"/>
      <c r="AH178" s="267"/>
      <c r="AI178" s="267"/>
      <c r="AJ178" s="267"/>
      <c r="AK178" s="267"/>
      <c r="AL178" s="266"/>
      <c r="AM178" s="266"/>
      <c r="AN178" s="267"/>
      <c r="AO178" s="267"/>
      <c r="AP178" s="267"/>
      <c r="AQ178" s="267"/>
      <c r="AR178" s="267"/>
      <c r="AS178" s="267"/>
      <c r="AT178" s="267"/>
      <c r="AU178" s="267"/>
      <c r="AV178" s="265"/>
      <c r="AW178" s="265"/>
      <c r="AX178" s="265"/>
      <c r="AY178" s="265"/>
      <c r="AZ178" s="265"/>
      <c r="BA178" s="265"/>
      <c r="BB178" s="265"/>
      <c r="BC178" s="268"/>
      <c r="BD178" s="268"/>
      <c r="BE178" s="269"/>
      <c r="BF178" s="270"/>
      <c r="BG178" s="270"/>
      <c r="BH178" s="267"/>
      <c r="BI178" s="265"/>
      <c r="BJ178" s="265"/>
      <c r="BK178" s="265"/>
      <c r="BL178" s="265"/>
      <c r="BM178" s="265"/>
    </row>
    <row r="179" spans="1:65" x14ac:dyDescent="0.25">
      <c r="A179" s="265"/>
      <c r="B179" s="266"/>
      <c r="C179" s="266"/>
      <c r="D179" s="267"/>
      <c r="E179" s="267"/>
      <c r="F179" s="267"/>
      <c r="G179" s="267"/>
      <c r="H179" s="81"/>
      <c r="I179" s="267"/>
      <c r="J179" s="267"/>
      <c r="K179" s="267"/>
      <c r="L179" s="267"/>
      <c r="M179" s="267"/>
      <c r="N179" s="267"/>
      <c r="O179" s="267"/>
      <c r="P179" s="267"/>
      <c r="Q179" s="267"/>
      <c r="R179" s="267"/>
      <c r="S179" s="267"/>
      <c r="T179" s="267"/>
      <c r="U179" s="267"/>
      <c r="V179" s="267"/>
      <c r="W179" s="267"/>
      <c r="X179" s="267"/>
      <c r="Y179" s="267"/>
      <c r="Z179" s="267"/>
      <c r="AA179" s="267"/>
      <c r="AB179" s="267"/>
      <c r="AC179" s="267"/>
      <c r="AD179" s="267"/>
      <c r="AE179" s="267"/>
      <c r="AF179" s="267"/>
      <c r="AG179" s="267"/>
      <c r="AH179" s="267"/>
      <c r="AI179" s="267"/>
      <c r="AJ179" s="267"/>
      <c r="AK179" s="267"/>
      <c r="AL179" s="266"/>
      <c r="AM179" s="266"/>
      <c r="AN179" s="267"/>
      <c r="AO179" s="267"/>
      <c r="AP179" s="267"/>
      <c r="AQ179" s="267"/>
      <c r="AR179" s="267"/>
      <c r="AS179" s="267"/>
      <c r="AT179" s="267"/>
      <c r="AU179" s="267"/>
      <c r="AV179" s="265"/>
      <c r="AW179" s="265"/>
      <c r="AX179" s="265"/>
      <c r="AY179" s="265"/>
      <c r="AZ179" s="265"/>
      <c r="BA179" s="265"/>
      <c r="BB179" s="265"/>
      <c r="BC179" s="268"/>
      <c r="BD179" s="268"/>
      <c r="BE179" s="269"/>
      <c r="BF179" s="270"/>
      <c r="BG179" s="270"/>
      <c r="BH179" s="267"/>
      <c r="BI179" s="265"/>
      <c r="BJ179" s="265"/>
      <c r="BK179" s="265"/>
      <c r="BL179" s="265"/>
      <c r="BM179" s="265"/>
    </row>
    <row r="180" spans="1:65" x14ac:dyDescent="0.25">
      <c r="A180" s="265"/>
      <c r="B180" s="266"/>
      <c r="C180" s="266"/>
      <c r="D180" s="267"/>
      <c r="E180" s="267"/>
      <c r="F180" s="267"/>
      <c r="G180" s="267"/>
      <c r="H180" s="81"/>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67"/>
      <c r="AE180" s="267"/>
      <c r="AF180" s="267"/>
      <c r="AG180" s="267"/>
      <c r="AH180" s="267"/>
      <c r="AI180" s="267"/>
      <c r="AJ180" s="267"/>
      <c r="AK180" s="267"/>
      <c r="AL180" s="266"/>
      <c r="AM180" s="266"/>
      <c r="AN180" s="267"/>
      <c r="AO180" s="267"/>
      <c r="AP180" s="267"/>
      <c r="AQ180" s="267"/>
      <c r="AR180" s="267"/>
      <c r="AS180" s="267"/>
      <c r="AT180" s="267"/>
      <c r="AU180" s="267"/>
      <c r="AV180" s="265"/>
      <c r="AW180" s="265"/>
      <c r="AX180" s="265"/>
      <c r="AY180" s="265"/>
      <c r="AZ180" s="265"/>
      <c r="BA180" s="265"/>
      <c r="BB180" s="265"/>
      <c r="BC180" s="268"/>
      <c r="BD180" s="268"/>
      <c r="BE180" s="269"/>
      <c r="BF180" s="270"/>
      <c r="BG180" s="270"/>
      <c r="BH180" s="267"/>
      <c r="BI180" s="265"/>
      <c r="BJ180" s="265"/>
      <c r="BK180" s="265"/>
      <c r="BL180" s="265"/>
      <c r="BM180" s="265"/>
    </row>
    <row r="181" spans="1:65" x14ac:dyDescent="0.25">
      <c r="A181" s="265"/>
      <c r="B181" s="266"/>
      <c r="C181" s="266"/>
      <c r="D181" s="267"/>
      <c r="E181" s="267"/>
      <c r="F181" s="267"/>
      <c r="G181" s="267"/>
      <c r="H181" s="81"/>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67"/>
      <c r="AE181" s="267"/>
      <c r="AF181" s="267"/>
      <c r="AG181" s="267"/>
      <c r="AH181" s="267"/>
      <c r="AI181" s="267"/>
      <c r="AJ181" s="267"/>
      <c r="AK181" s="267"/>
      <c r="AL181" s="266"/>
      <c r="AM181" s="266"/>
      <c r="AN181" s="267"/>
      <c r="AO181" s="267"/>
      <c r="AP181" s="267"/>
      <c r="AQ181" s="267"/>
      <c r="AR181" s="267"/>
      <c r="AS181" s="267"/>
      <c r="AT181" s="267"/>
      <c r="AU181" s="267"/>
      <c r="AV181" s="265"/>
      <c r="AW181" s="265"/>
      <c r="AX181" s="265"/>
      <c r="AY181" s="265"/>
      <c r="AZ181" s="265"/>
      <c r="BA181" s="265"/>
      <c r="BB181" s="265"/>
      <c r="BC181" s="268"/>
      <c r="BD181" s="268"/>
      <c r="BE181" s="269"/>
      <c r="BF181" s="270"/>
      <c r="BG181" s="270"/>
      <c r="BH181" s="267"/>
      <c r="BI181" s="265"/>
      <c r="BJ181" s="265"/>
      <c r="BK181" s="265"/>
      <c r="BL181" s="265"/>
      <c r="BM181" s="265"/>
    </row>
    <row r="182" spans="1:65" x14ac:dyDescent="0.25">
      <c r="A182" s="265"/>
      <c r="B182" s="266"/>
      <c r="C182" s="266"/>
      <c r="D182" s="267"/>
      <c r="E182" s="267"/>
      <c r="F182" s="267"/>
      <c r="G182" s="267"/>
      <c r="H182" s="81"/>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7"/>
      <c r="AG182" s="267"/>
      <c r="AH182" s="267"/>
      <c r="AI182" s="267"/>
      <c r="AJ182" s="267"/>
      <c r="AK182" s="267"/>
      <c r="AL182" s="266"/>
      <c r="AM182" s="266"/>
      <c r="AN182" s="267"/>
      <c r="AO182" s="267"/>
      <c r="AP182" s="267"/>
      <c r="AQ182" s="267"/>
      <c r="AR182" s="267"/>
      <c r="AS182" s="267"/>
      <c r="AT182" s="267"/>
      <c r="AU182" s="267"/>
      <c r="AV182" s="265"/>
      <c r="AW182" s="265"/>
      <c r="AX182" s="265"/>
      <c r="AY182" s="265"/>
      <c r="AZ182" s="265"/>
      <c r="BA182" s="265"/>
      <c r="BB182" s="265"/>
      <c r="BC182" s="268"/>
      <c r="BD182" s="268"/>
      <c r="BE182" s="269"/>
      <c r="BF182" s="270"/>
      <c r="BG182" s="270"/>
      <c r="BH182" s="267"/>
      <c r="BI182" s="265"/>
      <c r="BJ182" s="265"/>
      <c r="BK182" s="265"/>
      <c r="BL182" s="265"/>
      <c r="BM182" s="265"/>
    </row>
    <row r="183" spans="1:65" x14ac:dyDescent="0.25">
      <c r="A183" s="265"/>
      <c r="B183" s="266"/>
      <c r="C183" s="266"/>
      <c r="D183" s="267"/>
      <c r="E183" s="267"/>
      <c r="F183" s="267"/>
      <c r="G183" s="267"/>
      <c r="H183" s="81"/>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67"/>
      <c r="AE183" s="267"/>
      <c r="AF183" s="267"/>
      <c r="AG183" s="267"/>
      <c r="AH183" s="267"/>
      <c r="AI183" s="267"/>
      <c r="AJ183" s="267"/>
      <c r="AK183" s="267"/>
      <c r="AL183" s="266"/>
      <c r="AM183" s="266"/>
      <c r="AN183" s="267"/>
      <c r="AO183" s="267"/>
      <c r="AP183" s="267"/>
      <c r="AQ183" s="267"/>
      <c r="AR183" s="267"/>
      <c r="AS183" s="267"/>
      <c r="AT183" s="267"/>
      <c r="AU183" s="267"/>
      <c r="AV183" s="265"/>
      <c r="AW183" s="265"/>
      <c r="AX183" s="265"/>
      <c r="AY183" s="265"/>
      <c r="AZ183" s="265"/>
      <c r="BA183" s="265"/>
      <c r="BB183" s="265"/>
      <c r="BC183" s="268"/>
      <c r="BD183" s="268"/>
      <c r="BE183" s="269"/>
      <c r="BF183" s="270"/>
      <c r="BG183" s="270"/>
      <c r="BH183" s="267"/>
      <c r="BI183" s="265"/>
      <c r="BJ183" s="265"/>
      <c r="BK183" s="265"/>
      <c r="BL183" s="265"/>
      <c r="BM183" s="265"/>
    </row>
    <row r="184" spans="1:65" x14ac:dyDescent="0.25">
      <c r="A184" s="265"/>
      <c r="B184" s="266"/>
      <c r="C184" s="266"/>
      <c r="D184" s="267"/>
      <c r="E184" s="267"/>
      <c r="F184" s="267"/>
      <c r="G184" s="267"/>
      <c r="H184" s="81"/>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67"/>
      <c r="AE184" s="267"/>
      <c r="AF184" s="267"/>
      <c r="AG184" s="267"/>
      <c r="AH184" s="267"/>
      <c r="AI184" s="267"/>
      <c r="AJ184" s="267"/>
      <c r="AK184" s="267"/>
      <c r="AL184" s="266"/>
      <c r="AM184" s="266"/>
      <c r="AN184" s="267"/>
      <c r="AO184" s="267"/>
      <c r="AP184" s="267"/>
      <c r="AQ184" s="267"/>
      <c r="AR184" s="267"/>
      <c r="AS184" s="267"/>
      <c r="AT184" s="267"/>
      <c r="AU184" s="267"/>
      <c r="AV184" s="265"/>
      <c r="AW184" s="265"/>
      <c r="AX184" s="265"/>
      <c r="AY184" s="265"/>
      <c r="AZ184" s="265"/>
      <c r="BA184" s="265"/>
      <c r="BB184" s="265"/>
      <c r="BC184" s="268"/>
      <c r="BD184" s="268"/>
      <c r="BE184" s="269"/>
      <c r="BF184" s="270"/>
      <c r="BG184" s="270"/>
      <c r="BH184" s="267"/>
      <c r="BI184" s="265"/>
      <c r="BJ184" s="265"/>
      <c r="BK184" s="265"/>
      <c r="BL184" s="265"/>
      <c r="BM184" s="265"/>
    </row>
    <row r="185" spans="1:65" x14ac:dyDescent="0.25">
      <c r="A185" s="265"/>
      <c r="B185" s="266"/>
      <c r="C185" s="266"/>
      <c r="D185" s="267"/>
      <c r="E185" s="267"/>
      <c r="F185" s="267"/>
      <c r="G185" s="267"/>
      <c r="H185" s="81"/>
      <c r="I185" s="267"/>
      <c r="J185" s="267"/>
      <c r="K185" s="267"/>
      <c r="L185" s="267"/>
      <c r="M185" s="267"/>
      <c r="N185" s="267"/>
      <c r="O185" s="267"/>
      <c r="P185" s="267"/>
      <c r="Q185" s="267"/>
      <c r="R185" s="267"/>
      <c r="S185" s="267"/>
      <c r="T185" s="267"/>
      <c r="U185" s="267"/>
      <c r="V185" s="267"/>
      <c r="W185" s="267"/>
      <c r="X185" s="267"/>
      <c r="Y185" s="267"/>
      <c r="Z185" s="267"/>
      <c r="AA185" s="267"/>
      <c r="AB185" s="267"/>
      <c r="AC185" s="267"/>
      <c r="AD185" s="267"/>
      <c r="AE185" s="267"/>
      <c r="AF185" s="267"/>
      <c r="AG185" s="267"/>
      <c r="AH185" s="267"/>
      <c r="AI185" s="267"/>
      <c r="AJ185" s="267"/>
      <c r="AK185" s="267"/>
      <c r="AL185" s="266"/>
      <c r="AM185" s="266"/>
      <c r="AN185" s="267"/>
      <c r="AO185" s="267"/>
      <c r="AP185" s="267"/>
      <c r="AQ185" s="267"/>
      <c r="AR185" s="267"/>
      <c r="AS185" s="267"/>
      <c r="AT185" s="267"/>
      <c r="AU185" s="267"/>
      <c r="AV185" s="265"/>
      <c r="AW185" s="265"/>
      <c r="AX185" s="265"/>
      <c r="AY185" s="265"/>
      <c r="AZ185" s="265"/>
      <c r="BA185" s="265"/>
      <c r="BB185" s="265"/>
      <c r="BC185" s="268"/>
      <c r="BD185" s="268"/>
      <c r="BE185" s="269"/>
      <c r="BF185" s="270"/>
      <c r="BG185" s="270"/>
      <c r="BH185" s="267"/>
      <c r="BI185" s="265"/>
      <c r="BJ185" s="265"/>
      <c r="BK185" s="265"/>
      <c r="BL185" s="265"/>
      <c r="BM185" s="265"/>
    </row>
    <row r="186" spans="1:65" x14ac:dyDescent="0.25">
      <c r="A186" s="265"/>
      <c r="B186" s="266"/>
      <c r="C186" s="266"/>
      <c r="D186" s="267"/>
      <c r="E186" s="267"/>
      <c r="F186" s="267"/>
      <c r="G186" s="267"/>
      <c r="H186" s="81"/>
      <c r="I186" s="267"/>
      <c r="J186" s="267"/>
      <c r="K186" s="267"/>
      <c r="L186" s="267"/>
      <c r="M186" s="267"/>
      <c r="N186" s="267"/>
      <c r="O186" s="267"/>
      <c r="P186" s="267"/>
      <c r="Q186" s="267"/>
      <c r="R186" s="267"/>
      <c r="S186" s="267"/>
      <c r="T186" s="267"/>
      <c r="U186" s="267"/>
      <c r="V186" s="267"/>
      <c r="W186" s="267"/>
      <c r="X186" s="267"/>
      <c r="Y186" s="267"/>
      <c r="Z186" s="267"/>
      <c r="AA186" s="267"/>
      <c r="AB186" s="267"/>
      <c r="AC186" s="267"/>
      <c r="AD186" s="267"/>
      <c r="AE186" s="267"/>
      <c r="AF186" s="267"/>
      <c r="AG186" s="267"/>
      <c r="AH186" s="267"/>
      <c r="AI186" s="267"/>
      <c r="AJ186" s="267"/>
      <c r="AK186" s="267"/>
      <c r="AL186" s="266"/>
      <c r="AM186" s="266"/>
      <c r="AN186" s="267"/>
      <c r="AO186" s="267"/>
      <c r="AP186" s="267"/>
      <c r="AQ186" s="267"/>
      <c r="AR186" s="267"/>
      <c r="AS186" s="267"/>
      <c r="AT186" s="267"/>
      <c r="AU186" s="267"/>
      <c r="AV186" s="265"/>
      <c r="AW186" s="265"/>
      <c r="AX186" s="265"/>
      <c r="AY186" s="265"/>
      <c r="AZ186" s="265"/>
      <c r="BA186" s="265"/>
      <c r="BB186" s="265"/>
      <c r="BC186" s="268"/>
      <c r="BD186" s="268"/>
      <c r="BE186" s="269"/>
      <c r="BF186" s="270"/>
      <c r="BG186" s="270"/>
      <c r="BH186" s="267"/>
      <c r="BI186" s="265"/>
      <c r="BJ186" s="265"/>
      <c r="BK186" s="265"/>
      <c r="BL186" s="265"/>
      <c r="BM186" s="265"/>
    </row>
    <row r="187" spans="1:65" x14ac:dyDescent="0.25">
      <c r="A187" s="265"/>
      <c r="B187" s="266"/>
      <c r="C187" s="266"/>
      <c r="D187" s="267"/>
      <c r="E187" s="267"/>
      <c r="F187" s="267"/>
      <c r="G187" s="267"/>
      <c r="H187" s="81"/>
      <c r="I187" s="267"/>
      <c r="J187" s="267"/>
      <c r="K187" s="267"/>
      <c r="L187" s="267"/>
      <c r="M187" s="267"/>
      <c r="N187" s="267"/>
      <c r="O187" s="267"/>
      <c r="P187" s="267"/>
      <c r="Q187" s="267"/>
      <c r="R187" s="267"/>
      <c r="S187" s="267"/>
      <c r="T187" s="267"/>
      <c r="U187" s="267"/>
      <c r="V187" s="267"/>
      <c r="W187" s="267"/>
      <c r="X187" s="267"/>
      <c r="Y187" s="267"/>
      <c r="Z187" s="267"/>
      <c r="AA187" s="267"/>
      <c r="AB187" s="267"/>
      <c r="AC187" s="267"/>
      <c r="AD187" s="267"/>
      <c r="AE187" s="267"/>
      <c r="AF187" s="267"/>
      <c r="AG187" s="267"/>
      <c r="AH187" s="267"/>
      <c r="AI187" s="267"/>
      <c r="AJ187" s="267"/>
      <c r="AK187" s="267"/>
      <c r="AL187" s="266"/>
      <c r="AM187" s="266"/>
      <c r="AN187" s="267"/>
      <c r="AO187" s="267"/>
      <c r="AP187" s="267"/>
      <c r="AQ187" s="267"/>
      <c r="AR187" s="267"/>
      <c r="AS187" s="267"/>
      <c r="AT187" s="267"/>
      <c r="AU187" s="267"/>
      <c r="AV187" s="265"/>
      <c r="AW187" s="265"/>
      <c r="AX187" s="265"/>
      <c r="AY187" s="265"/>
      <c r="AZ187" s="265"/>
      <c r="BA187" s="265"/>
      <c r="BB187" s="265"/>
      <c r="BC187" s="268"/>
      <c r="BD187" s="268"/>
      <c r="BE187" s="269"/>
      <c r="BF187" s="270"/>
      <c r="BG187" s="270"/>
      <c r="BH187" s="267"/>
      <c r="BI187" s="265"/>
      <c r="BJ187" s="265"/>
      <c r="BK187" s="265"/>
      <c r="BL187" s="265"/>
      <c r="BM187" s="265"/>
    </row>
    <row r="188" spans="1:65" x14ac:dyDescent="0.25">
      <c r="A188" s="265"/>
      <c r="B188" s="266"/>
      <c r="C188" s="266"/>
      <c r="D188" s="267"/>
      <c r="E188" s="267"/>
      <c r="F188" s="267"/>
      <c r="G188" s="267"/>
      <c r="H188" s="81"/>
      <c r="I188" s="267"/>
      <c r="J188" s="267"/>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6"/>
      <c r="AM188" s="266"/>
      <c r="AN188" s="267"/>
      <c r="AO188" s="267"/>
      <c r="AP188" s="267"/>
      <c r="AQ188" s="267"/>
      <c r="AR188" s="267"/>
      <c r="AS188" s="267"/>
      <c r="AT188" s="267"/>
      <c r="AU188" s="267"/>
      <c r="AV188" s="265"/>
      <c r="AW188" s="265"/>
      <c r="AX188" s="265"/>
      <c r="AY188" s="265"/>
      <c r="AZ188" s="265"/>
      <c r="BA188" s="265"/>
      <c r="BB188" s="265"/>
      <c r="BC188" s="268"/>
      <c r="BD188" s="268"/>
      <c r="BE188" s="269"/>
      <c r="BF188" s="270"/>
      <c r="BG188" s="270"/>
      <c r="BH188" s="267"/>
      <c r="BI188" s="265"/>
      <c r="BJ188" s="265"/>
      <c r="BK188" s="265"/>
      <c r="BL188" s="265"/>
      <c r="BM188" s="265"/>
    </row>
    <row r="189" spans="1:65" x14ac:dyDescent="0.25">
      <c r="A189" s="265"/>
      <c r="B189" s="266"/>
      <c r="C189" s="266"/>
      <c r="D189" s="267"/>
      <c r="E189" s="267"/>
      <c r="F189" s="267"/>
      <c r="G189" s="267"/>
      <c r="H189" s="81"/>
      <c r="I189" s="267"/>
      <c r="J189" s="267"/>
      <c r="K189" s="267"/>
      <c r="L189" s="267"/>
      <c r="M189" s="267"/>
      <c r="N189" s="267"/>
      <c r="O189" s="267"/>
      <c r="P189" s="267"/>
      <c r="Q189" s="267"/>
      <c r="R189" s="267"/>
      <c r="S189" s="267"/>
      <c r="T189" s="267"/>
      <c r="U189" s="267"/>
      <c r="V189" s="267"/>
      <c r="W189" s="267"/>
      <c r="X189" s="267"/>
      <c r="Y189" s="267"/>
      <c r="Z189" s="267"/>
      <c r="AA189" s="267"/>
      <c r="AB189" s="267"/>
      <c r="AC189" s="267"/>
      <c r="AD189" s="267"/>
      <c r="AE189" s="267"/>
      <c r="AF189" s="267"/>
      <c r="AG189" s="267"/>
      <c r="AH189" s="267"/>
      <c r="AI189" s="267"/>
      <c r="AJ189" s="267"/>
      <c r="AK189" s="267"/>
      <c r="AL189" s="266"/>
      <c r="AM189" s="266"/>
      <c r="AN189" s="267"/>
      <c r="AO189" s="267"/>
      <c r="AP189" s="267"/>
      <c r="AQ189" s="267"/>
      <c r="AR189" s="267"/>
      <c r="AS189" s="267"/>
      <c r="AT189" s="267"/>
      <c r="AU189" s="267"/>
      <c r="AV189" s="265"/>
      <c r="AW189" s="265"/>
      <c r="AX189" s="265"/>
      <c r="AY189" s="265"/>
      <c r="AZ189" s="265"/>
      <c r="BA189" s="265"/>
      <c r="BB189" s="265"/>
      <c r="BC189" s="268"/>
      <c r="BD189" s="268"/>
      <c r="BE189" s="269"/>
      <c r="BF189" s="270"/>
      <c r="BG189" s="270"/>
      <c r="BH189" s="267"/>
      <c r="BI189" s="265"/>
      <c r="BJ189" s="265"/>
      <c r="BK189" s="265"/>
      <c r="BL189" s="265"/>
      <c r="BM189" s="265"/>
    </row>
    <row r="190" spans="1:65" x14ac:dyDescent="0.25">
      <c r="A190" s="265"/>
      <c r="B190" s="266"/>
      <c r="C190" s="266"/>
      <c r="D190" s="267"/>
      <c r="E190" s="267"/>
      <c r="F190" s="267"/>
      <c r="G190" s="267"/>
      <c r="H190" s="81"/>
      <c r="I190" s="267"/>
      <c r="J190" s="267"/>
      <c r="K190" s="267"/>
      <c r="L190" s="267"/>
      <c r="M190" s="267"/>
      <c r="N190" s="267"/>
      <c r="O190" s="267"/>
      <c r="P190" s="267"/>
      <c r="Q190" s="267"/>
      <c r="R190" s="267"/>
      <c r="S190" s="267"/>
      <c r="T190" s="267"/>
      <c r="U190" s="267"/>
      <c r="V190" s="267"/>
      <c r="W190" s="267"/>
      <c r="X190" s="267"/>
      <c r="Y190" s="267"/>
      <c r="Z190" s="267"/>
      <c r="AA190" s="267"/>
      <c r="AB190" s="267"/>
      <c r="AC190" s="267"/>
      <c r="AD190" s="267"/>
      <c r="AE190" s="267"/>
      <c r="AF190" s="267"/>
      <c r="AG190" s="267"/>
      <c r="AH190" s="267"/>
      <c r="AI190" s="267"/>
      <c r="AJ190" s="267"/>
      <c r="AK190" s="267"/>
      <c r="AL190" s="266"/>
      <c r="AM190" s="266"/>
      <c r="AN190" s="267"/>
      <c r="AO190" s="267"/>
      <c r="AP190" s="267"/>
      <c r="AQ190" s="267"/>
      <c r="AR190" s="267"/>
      <c r="AS190" s="267"/>
      <c r="AT190" s="267"/>
      <c r="AU190" s="267"/>
      <c r="AV190" s="265"/>
      <c r="AW190" s="265"/>
      <c r="AX190" s="265"/>
      <c r="AY190" s="265"/>
      <c r="AZ190" s="265"/>
      <c r="BA190" s="265"/>
      <c r="BB190" s="265"/>
      <c r="BC190" s="268"/>
      <c r="BD190" s="268"/>
      <c r="BE190" s="269"/>
      <c r="BF190" s="270"/>
      <c r="BG190" s="270"/>
      <c r="BH190" s="267"/>
      <c r="BI190" s="265"/>
      <c r="BJ190" s="265"/>
      <c r="BK190" s="265"/>
      <c r="BL190" s="265"/>
      <c r="BM190" s="265"/>
    </row>
    <row r="191" spans="1:65" x14ac:dyDescent="0.25">
      <c r="A191" s="265"/>
      <c r="B191" s="266"/>
      <c r="C191" s="266"/>
      <c r="D191" s="267"/>
      <c r="E191" s="267"/>
      <c r="F191" s="267"/>
      <c r="G191" s="267"/>
      <c r="H191" s="81"/>
      <c r="I191" s="267"/>
      <c r="J191" s="267"/>
      <c r="K191" s="267"/>
      <c r="L191" s="267"/>
      <c r="M191" s="267"/>
      <c r="N191" s="267"/>
      <c r="O191" s="267"/>
      <c r="P191" s="267"/>
      <c r="Q191" s="267"/>
      <c r="R191" s="267"/>
      <c r="S191" s="267"/>
      <c r="T191" s="267"/>
      <c r="U191" s="267"/>
      <c r="V191" s="267"/>
      <c r="W191" s="267"/>
      <c r="X191" s="267"/>
      <c r="Y191" s="267"/>
      <c r="Z191" s="267"/>
      <c r="AA191" s="267"/>
      <c r="AB191" s="267"/>
      <c r="AC191" s="267"/>
      <c r="AD191" s="267"/>
      <c r="AE191" s="267"/>
      <c r="AF191" s="267"/>
      <c r="AG191" s="267"/>
      <c r="AH191" s="267"/>
      <c r="AI191" s="267"/>
      <c r="AJ191" s="267"/>
      <c r="AK191" s="267"/>
      <c r="AL191" s="266"/>
      <c r="AM191" s="266"/>
      <c r="AN191" s="267"/>
      <c r="AO191" s="267"/>
      <c r="AP191" s="267"/>
      <c r="AQ191" s="267"/>
      <c r="AR191" s="267"/>
      <c r="AS191" s="267"/>
      <c r="AT191" s="267"/>
      <c r="AU191" s="267"/>
      <c r="AV191" s="265"/>
      <c r="AW191" s="265"/>
      <c r="AX191" s="265"/>
      <c r="AY191" s="265"/>
      <c r="AZ191" s="265"/>
      <c r="BA191" s="265"/>
      <c r="BB191" s="265"/>
      <c r="BC191" s="268"/>
      <c r="BD191" s="268"/>
      <c r="BE191" s="269"/>
      <c r="BF191" s="270"/>
      <c r="BG191" s="270"/>
      <c r="BH191" s="267"/>
      <c r="BI191" s="265"/>
      <c r="BJ191" s="265"/>
      <c r="BK191" s="265"/>
      <c r="BL191" s="265"/>
      <c r="BM191" s="265"/>
    </row>
    <row r="192" spans="1:65" x14ac:dyDescent="0.25">
      <c r="A192" s="265"/>
      <c r="B192" s="266"/>
      <c r="C192" s="266"/>
      <c r="D192" s="267"/>
      <c r="E192" s="267"/>
      <c r="F192" s="267"/>
      <c r="G192" s="267"/>
      <c r="H192" s="81"/>
      <c r="I192" s="267"/>
      <c r="J192" s="267"/>
      <c r="K192" s="267"/>
      <c r="L192" s="267"/>
      <c r="M192" s="267"/>
      <c r="N192" s="267"/>
      <c r="O192" s="267"/>
      <c r="P192" s="267"/>
      <c r="Q192" s="267"/>
      <c r="R192" s="267"/>
      <c r="S192" s="267"/>
      <c r="T192" s="267"/>
      <c r="U192" s="267"/>
      <c r="V192" s="267"/>
      <c r="W192" s="267"/>
      <c r="X192" s="267"/>
      <c r="Y192" s="267"/>
      <c r="Z192" s="267"/>
      <c r="AA192" s="267"/>
      <c r="AB192" s="267"/>
      <c r="AC192" s="267"/>
      <c r="AD192" s="267"/>
      <c r="AE192" s="267"/>
      <c r="AF192" s="267"/>
      <c r="AG192" s="267"/>
      <c r="AH192" s="267"/>
      <c r="AI192" s="267"/>
      <c r="AJ192" s="267"/>
      <c r="AK192" s="267"/>
      <c r="AL192" s="266"/>
      <c r="AM192" s="266"/>
      <c r="AN192" s="267"/>
      <c r="AO192" s="267"/>
      <c r="AP192" s="267"/>
      <c r="AQ192" s="267"/>
      <c r="AR192" s="267"/>
      <c r="AS192" s="267"/>
      <c r="AT192" s="267"/>
      <c r="AU192" s="267"/>
      <c r="AV192" s="265"/>
      <c r="AW192" s="265"/>
      <c r="AX192" s="265"/>
      <c r="AY192" s="265"/>
      <c r="AZ192" s="265"/>
      <c r="BA192" s="265"/>
      <c r="BB192" s="265"/>
      <c r="BC192" s="268"/>
      <c r="BD192" s="268"/>
      <c r="BE192" s="269"/>
      <c r="BF192" s="270"/>
      <c r="BG192" s="270"/>
      <c r="BH192" s="267"/>
      <c r="BI192" s="265"/>
      <c r="BJ192" s="265"/>
      <c r="BK192" s="265"/>
      <c r="BL192" s="265"/>
      <c r="BM192" s="265"/>
    </row>
    <row r="193" spans="1:65" x14ac:dyDescent="0.25">
      <c r="A193" s="265"/>
      <c r="B193" s="266"/>
      <c r="C193" s="266"/>
      <c r="D193" s="267"/>
      <c r="E193" s="267"/>
      <c r="F193" s="267"/>
      <c r="G193" s="267"/>
      <c r="H193" s="81"/>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67"/>
      <c r="AE193" s="267"/>
      <c r="AF193" s="267"/>
      <c r="AG193" s="267"/>
      <c r="AH193" s="267"/>
      <c r="AI193" s="267"/>
      <c r="AJ193" s="267"/>
      <c r="AK193" s="267"/>
      <c r="AL193" s="266"/>
      <c r="AM193" s="266"/>
      <c r="AN193" s="267"/>
      <c r="AO193" s="267"/>
      <c r="AP193" s="267"/>
      <c r="AQ193" s="267"/>
      <c r="AR193" s="267"/>
      <c r="AS193" s="267"/>
      <c r="AT193" s="267"/>
      <c r="AU193" s="267"/>
      <c r="AV193" s="265"/>
      <c r="AW193" s="265"/>
      <c r="AX193" s="265"/>
      <c r="AY193" s="265"/>
      <c r="AZ193" s="265"/>
      <c r="BA193" s="265"/>
      <c r="BB193" s="265"/>
      <c r="BC193" s="268"/>
      <c r="BD193" s="268"/>
      <c r="BE193" s="269"/>
      <c r="BF193" s="270"/>
      <c r="BG193" s="270"/>
      <c r="BH193" s="267"/>
      <c r="BI193" s="265"/>
      <c r="BJ193" s="265"/>
      <c r="BK193" s="265"/>
      <c r="BL193" s="265"/>
      <c r="BM193" s="265"/>
    </row>
    <row r="194" spans="1:65" x14ac:dyDescent="0.25">
      <c r="A194" s="265"/>
      <c r="B194" s="266"/>
      <c r="C194" s="266"/>
      <c r="D194" s="267"/>
      <c r="E194" s="267"/>
      <c r="F194" s="267"/>
      <c r="G194" s="267"/>
      <c r="H194" s="81"/>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67"/>
      <c r="AE194" s="267"/>
      <c r="AF194" s="267"/>
      <c r="AG194" s="267"/>
      <c r="AH194" s="267"/>
      <c r="AI194" s="267"/>
      <c r="AJ194" s="267"/>
      <c r="AK194" s="267"/>
      <c r="AL194" s="266"/>
      <c r="AM194" s="266"/>
      <c r="AN194" s="267"/>
      <c r="AO194" s="267"/>
      <c r="AP194" s="267"/>
      <c r="AQ194" s="267"/>
      <c r="AR194" s="267"/>
      <c r="AS194" s="267"/>
      <c r="AT194" s="267"/>
      <c r="AU194" s="267"/>
      <c r="AV194" s="265"/>
      <c r="AW194" s="265"/>
      <c r="AX194" s="265"/>
      <c r="AY194" s="265"/>
      <c r="AZ194" s="265"/>
      <c r="BA194" s="265"/>
      <c r="BB194" s="265"/>
      <c r="BC194" s="268"/>
      <c r="BD194" s="268"/>
      <c r="BE194" s="269"/>
      <c r="BF194" s="270"/>
      <c r="BG194" s="270"/>
      <c r="BH194" s="267"/>
      <c r="BI194" s="265"/>
      <c r="BJ194" s="265"/>
      <c r="BK194" s="265"/>
      <c r="BL194" s="265"/>
      <c r="BM194" s="265"/>
    </row>
    <row r="195" spans="1:65" x14ac:dyDescent="0.25">
      <c r="A195" s="265"/>
      <c r="B195" s="266"/>
      <c r="C195" s="266"/>
      <c r="D195" s="267"/>
      <c r="E195" s="267"/>
      <c r="F195" s="267"/>
      <c r="G195" s="267"/>
      <c r="H195" s="81"/>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67"/>
      <c r="AE195" s="267"/>
      <c r="AF195" s="267"/>
      <c r="AG195" s="267"/>
      <c r="AH195" s="267"/>
      <c r="AI195" s="267"/>
      <c r="AJ195" s="267"/>
      <c r="AK195" s="267"/>
      <c r="AL195" s="266"/>
      <c r="AM195" s="266"/>
      <c r="AN195" s="267"/>
      <c r="AO195" s="267"/>
      <c r="AP195" s="267"/>
      <c r="AQ195" s="267"/>
      <c r="AR195" s="267"/>
      <c r="AS195" s="267"/>
      <c r="AT195" s="267"/>
      <c r="AU195" s="267"/>
      <c r="AV195" s="265"/>
      <c r="AW195" s="265"/>
      <c r="AX195" s="265"/>
      <c r="AY195" s="265"/>
      <c r="AZ195" s="265"/>
      <c r="BA195" s="265"/>
      <c r="BB195" s="265"/>
      <c r="BC195" s="268"/>
      <c r="BD195" s="268"/>
      <c r="BE195" s="269"/>
      <c r="BF195" s="270"/>
      <c r="BG195" s="270"/>
      <c r="BH195" s="267"/>
      <c r="BI195" s="265"/>
      <c r="BJ195" s="265"/>
      <c r="BK195" s="265"/>
      <c r="BL195" s="265"/>
      <c r="BM195" s="265"/>
    </row>
    <row r="196" spans="1:65" x14ac:dyDescent="0.25">
      <c r="A196" s="265"/>
      <c r="B196" s="266"/>
      <c r="C196" s="266"/>
      <c r="D196" s="267"/>
      <c r="E196" s="267"/>
      <c r="F196" s="267"/>
      <c r="G196" s="267"/>
      <c r="H196" s="81"/>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67"/>
      <c r="AE196" s="267"/>
      <c r="AF196" s="267"/>
      <c r="AG196" s="267"/>
      <c r="AH196" s="267"/>
      <c r="AI196" s="267"/>
      <c r="AJ196" s="267"/>
      <c r="AK196" s="267"/>
      <c r="AL196" s="266"/>
      <c r="AM196" s="266"/>
      <c r="AN196" s="267"/>
      <c r="AO196" s="267"/>
      <c r="AP196" s="267"/>
      <c r="AQ196" s="267"/>
      <c r="AR196" s="267"/>
      <c r="AS196" s="267"/>
      <c r="AT196" s="267"/>
      <c r="AU196" s="267"/>
      <c r="AV196" s="265"/>
      <c r="AW196" s="265"/>
      <c r="AX196" s="265"/>
      <c r="AY196" s="265"/>
      <c r="AZ196" s="265"/>
      <c r="BA196" s="265"/>
      <c r="BB196" s="265"/>
      <c r="BC196" s="268"/>
      <c r="BD196" s="268"/>
      <c r="BE196" s="269"/>
      <c r="BF196" s="270"/>
      <c r="BG196" s="270"/>
      <c r="BH196" s="267"/>
      <c r="BI196" s="265"/>
      <c r="BJ196" s="265"/>
      <c r="BK196" s="265"/>
      <c r="BL196" s="265"/>
      <c r="BM196" s="265"/>
    </row>
    <row r="197" spans="1:65" x14ac:dyDescent="0.25">
      <c r="A197" s="265"/>
      <c r="B197" s="266"/>
      <c r="C197" s="266"/>
      <c r="D197" s="267"/>
      <c r="E197" s="267"/>
      <c r="F197" s="267"/>
      <c r="G197" s="267"/>
      <c r="H197" s="81"/>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67"/>
      <c r="AE197" s="267"/>
      <c r="AF197" s="267"/>
      <c r="AG197" s="267"/>
      <c r="AH197" s="267"/>
      <c r="AI197" s="267"/>
      <c r="AJ197" s="267"/>
      <c r="AK197" s="267"/>
      <c r="AL197" s="266"/>
      <c r="AM197" s="266"/>
      <c r="AN197" s="267"/>
      <c r="AO197" s="267"/>
      <c r="AP197" s="267"/>
      <c r="AQ197" s="267"/>
      <c r="AR197" s="267"/>
      <c r="AS197" s="267"/>
      <c r="AT197" s="267"/>
      <c r="AU197" s="267"/>
      <c r="AV197" s="265"/>
      <c r="AW197" s="265"/>
      <c r="AX197" s="265"/>
      <c r="AY197" s="265"/>
      <c r="AZ197" s="265"/>
      <c r="BA197" s="265"/>
      <c r="BB197" s="265"/>
      <c r="BC197" s="268"/>
      <c r="BD197" s="268"/>
      <c r="BE197" s="269"/>
      <c r="BF197" s="270"/>
      <c r="BG197" s="270"/>
      <c r="BH197" s="267"/>
      <c r="BI197" s="265"/>
      <c r="BJ197" s="265"/>
      <c r="BK197" s="265"/>
      <c r="BL197" s="265"/>
      <c r="BM197" s="265"/>
    </row>
    <row r="198" spans="1:65" x14ac:dyDescent="0.25">
      <c r="A198" s="265"/>
      <c r="B198" s="266"/>
      <c r="C198" s="266"/>
      <c r="D198" s="267"/>
      <c r="E198" s="267"/>
      <c r="F198" s="267"/>
      <c r="G198" s="267"/>
      <c r="H198" s="81"/>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67"/>
      <c r="AE198" s="267"/>
      <c r="AF198" s="267"/>
      <c r="AG198" s="267"/>
      <c r="AH198" s="267"/>
      <c r="AI198" s="267"/>
      <c r="AJ198" s="267"/>
      <c r="AK198" s="267"/>
      <c r="AL198" s="266"/>
      <c r="AM198" s="266"/>
      <c r="AN198" s="267"/>
      <c r="AO198" s="267"/>
      <c r="AP198" s="267"/>
      <c r="AQ198" s="267"/>
      <c r="AR198" s="267"/>
      <c r="AS198" s="267"/>
      <c r="AT198" s="267"/>
      <c r="AU198" s="267"/>
      <c r="AV198" s="265"/>
      <c r="AW198" s="265"/>
      <c r="AX198" s="265"/>
      <c r="AY198" s="265"/>
      <c r="AZ198" s="265"/>
      <c r="BA198" s="265"/>
      <c r="BB198" s="265"/>
      <c r="BC198" s="268"/>
      <c r="BD198" s="268"/>
      <c r="BE198" s="269"/>
      <c r="BF198" s="270"/>
      <c r="BG198" s="270"/>
      <c r="BH198" s="267"/>
      <c r="BI198" s="265"/>
      <c r="BJ198" s="265"/>
      <c r="BK198" s="265"/>
      <c r="BL198" s="265"/>
      <c r="BM198" s="265"/>
    </row>
    <row r="199" spans="1:65" x14ac:dyDescent="0.25">
      <c r="A199" s="265"/>
      <c r="B199" s="266"/>
      <c r="C199" s="266"/>
      <c r="D199" s="267"/>
      <c r="E199" s="267"/>
      <c r="F199" s="267"/>
      <c r="G199" s="267"/>
      <c r="H199" s="81"/>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67"/>
      <c r="AE199" s="267"/>
      <c r="AF199" s="267"/>
      <c r="AG199" s="267"/>
      <c r="AH199" s="267"/>
      <c r="AI199" s="267"/>
      <c r="AJ199" s="267"/>
      <c r="AK199" s="267"/>
      <c r="AL199" s="266"/>
      <c r="AM199" s="266"/>
      <c r="AN199" s="267"/>
      <c r="AO199" s="267"/>
      <c r="AP199" s="267"/>
      <c r="AQ199" s="267"/>
      <c r="AR199" s="267"/>
      <c r="AS199" s="267"/>
      <c r="AT199" s="267"/>
      <c r="AU199" s="267"/>
      <c r="AV199" s="265"/>
      <c r="AW199" s="265"/>
      <c r="AX199" s="265"/>
      <c r="AY199" s="265"/>
      <c r="AZ199" s="265"/>
      <c r="BA199" s="265"/>
      <c r="BB199" s="265"/>
      <c r="BC199" s="268"/>
      <c r="BD199" s="268"/>
      <c r="BE199" s="269"/>
      <c r="BF199" s="270"/>
      <c r="BG199" s="270"/>
      <c r="BH199" s="267"/>
      <c r="BI199" s="265"/>
      <c r="BJ199" s="265"/>
      <c r="BK199" s="265"/>
      <c r="BL199" s="265"/>
      <c r="BM199" s="265"/>
    </row>
    <row r="200" spans="1:65" x14ac:dyDescent="0.25">
      <c r="A200" s="265"/>
      <c r="B200" s="266"/>
      <c r="C200" s="266"/>
      <c r="D200" s="267"/>
      <c r="E200" s="267"/>
      <c r="F200" s="267"/>
      <c r="G200" s="267"/>
      <c r="H200" s="81"/>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67"/>
      <c r="AE200" s="267"/>
      <c r="AF200" s="267"/>
      <c r="AG200" s="267"/>
      <c r="AH200" s="267"/>
      <c r="AI200" s="267"/>
      <c r="AJ200" s="267"/>
      <c r="AK200" s="267"/>
      <c r="AL200" s="266"/>
      <c r="AM200" s="266"/>
      <c r="AN200" s="267"/>
      <c r="AO200" s="267"/>
      <c r="AP200" s="267"/>
      <c r="AQ200" s="267"/>
      <c r="AR200" s="267"/>
      <c r="AS200" s="267"/>
      <c r="AT200" s="267"/>
      <c r="AU200" s="267"/>
      <c r="AV200" s="265"/>
      <c r="AW200" s="265"/>
      <c r="AX200" s="265"/>
      <c r="AY200" s="265"/>
      <c r="AZ200" s="265"/>
      <c r="BA200" s="265"/>
      <c r="BB200" s="265"/>
      <c r="BC200" s="268"/>
      <c r="BD200" s="268"/>
      <c r="BE200" s="269"/>
      <c r="BF200" s="270"/>
      <c r="BG200" s="270"/>
      <c r="BH200" s="267"/>
      <c r="BI200" s="265"/>
      <c r="BJ200" s="265"/>
      <c r="BK200" s="265"/>
      <c r="BL200" s="265"/>
      <c r="BM200" s="265"/>
    </row>
    <row r="201" spans="1:65" x14ac:dyDescent="0.25">
      <c r="A201" s="265"/>
      <c r="B201" s="266"/>
      <c r="C201" s="266"/>
      <c r="D201" s="267"/>
      <c r="E201" s="267"/>
      <c r="F201" s="267"/>
      <c r="G201" s="267"/>
      <c r="H201" s="81"/>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67"/>
      <c r="AE201" s="267"/>
      <c r="AF201" s="267"/>
      <c r="AG201" s="267"/>
      <c r="AH201" s="267"/>
      <c r="AI201" s="267"/>
      <c r="AJ201" s="267"/>
      <c r="AK201" s="267"/>
      <c r="AL201" s="266"/>
      <c r="AM201" s="266"/>
      <c r="AN201" s="267"/>
      <c r="AO201" s="267"/>
      <c r="AP201" s="267"/>
      <c r="AQ201" s="267"/>
      <c r="AR201" s="267"/>
      <c r="AS201" s="267"/>
      <c r="AT201" s="267"/>
      <c r="AU201" s="267"/>
      <c r="AV201" s="265"/>
      <c r="AW201" s="265"/>
      <c r="AX201" s="265"/>
      <c r="AY201" s="265"/>
      <c r="AZ201" s="265"/>
      <c r="BA201" s="265"/>
      <c r="BB201" s="265"/>
      <c r="BC201" s="268"/>
      <c r="BD201" s="268"/>
      <c r="BE201" s="269"/>
      <c r="BF201" s="270"/>
      <c r="BG201" s="270"/>
      <c r="BH201" s="267"/>
      <c r="BI201" s="265"/>
      <c r="BJ201" s="265"/>
      <c r="BK201" s="265"/>
      <c r="BL201" s="265"/>
      <c r="BM201" s="265"/>
    </row>
    <row r="202" spans="1:65" x14ac:dyDescent="0.25">
      <c r="A202" s="265"/>
      <c r="B202" s="266"/>
      <c r="C202" s="266"/>
      <c r="D202" s="267"/>
      <c r="E202" s="267"/>
      <c r="F202" s="267"/>
      <c r="G202" s="267"/>
      <c r="H202" s="81"/>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6"/>
      <c r="AM202" s="266"/>
      <c r="AN202" s="267"/>
      <c r="AO202" s="267"/>
      <c r="AP202" s="267"/>
      <c r="AQ202" s="267"/>
      <c r="AR202" s="267"/>
      <c r="AS202" s="267"/>
      <c r="AT202" s="267"/>
      <c r="AU202" s="267"/>
      <c r="AV202" s="265"/>
      <c r="AW202" s="265"/>
      <c r="AX202" s="265"/>
      <c r="AY202" s="265"/>
      <c r="AZ202" s="265"/>
      <c r="BA202" s="265"/>
      <c r="BB202" s="265"/>
      <c r="BC202" s="268"/>
      <c r="BD202" s="268"/>
      <c r="BE202" s="269"/>
      <c r="BF202" s="270"/>
      <c r="BG202" s="270"/>
      <c r="BH202" s="267"/>
      <c r="BI202" s="265"/>
      <c r="BJ202" s="265"/>
      <c r="BK202" s="265"/>
      <c r="BL202" s="265"/>
      <c r="BM202" s="265"/>
    </row>
    <row r="203" spans="1:65" x14ac:dyDescent="0.25">
      <c r="A203" s="265"/>
      <c r="B203" s="266"/>
      <c r="C203" s="266"/>
      <c r="D203" s="267"/>
      <c r="E203" s="267"/>
      <c r="F203" s="267"/>
      <c r="G203" s="267"/>
      <c r="H203" s="81"/>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6"/>
      <c r="AM203" s="266"/>
      <c r="AN203" s="267"/>
      <c r="AO203" s="267"/>
      <c r="AP203" s="267"/>
      <c r="AQ203" s="267"/>
      <c r="AR203" s="267"/>
      <c r="AS203" s="267"/>
      <c r="AT203" s="267"/>
      <c r="AU203" s="267"/>
      <c r="AV203" s="265"/>
      <c r="AW203" s="265"/>
      <c r="AX203" s="265"/>
      <c r="AY203" s="265"/>
      <c r="AZ203" s="265"/>
      <c r="BA203" s="265"/>
      <c r="BB203" s="265"/>
      <c r="BC203" s="268"/>
      <c r="BD203" s="268"/>
      <c r="BE203" s="269"/>
      <c r="BF203" s="270"/>
      <c r="BG203" s="270"/>
      <c r="BH203" s="267"/>
      <c r="BI203" s="265"/>
      <c r="BJ203" s="265"/>
      <c r="BK203" s="265"/>
      <c r="BL203" s="265"/>
      <c r="BM203" s="265"/>
    </row>
    <row r="204" spans="1:65" x14ac:dyDescent="0.25">
      <c r="A204" s="265"/>
      <c r="B204" s="266"/>
      <c r="C204" s="266"/>
      <c r="D204" s="267"/>
      <c r="E204" s="267"/>
      <c r="F204" s="267"/>
      <c r="G204" s="267"/>
      <c r="H204" s="81"/>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6"/>
      <c r="AM204" s="266"/>
      <c r="AN204" s="267"/>
      <c r="AO204" s="267"/>
      <c r="AP204" s="267"/>
      <c r="AQ204" s="267"/>
      <c r="AR204" s="267"/>
      <c r="AS204" s="267"/>
      <c r="AT204" s="267"/>
      <c r="AU204" s="267"/>
      <c r="AV204" s="265"/>
      <c r="AW204" s="265"/>
      <c r="AX204" s="265"/>
      <c r="AY204" s="265"/>
      <c r="AZ204" s="265"/>
      <c r="BA204" s="265"/>
      <c r="BB204" s="265"/>
      <c r="BC204" s="268"/>
      <c r="BD204" s="268"/>
      <c r="BE204" s="269"/>
      <c r="BF204" s="270"/>
      <c r="BG204" s="270"/>
      <c r="BH204" s="267"/>
      <c r="BI204" s="265"/>
      <c r="BJ204" s="265"/>
      <c r="BK204" s="265"/>
      <c r="BL204" s="265"/>
      <c r="BM204" s="265"/>
    </row>
    <row r="205" spans="1:65" x14ac:dyDescent="0.25">
      <c r="A205" s="265"/>
      <c r="B205" s="266"/>
      <c r="C205" s="266"/>
      <c r="D205" s="267"/>
      <c r="E205" s="267"/>
      <c r="F205" s="267"/>
      <c r="G205" s="267"/>
      <c r="H205" s="81"/>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6"/>
      <c r="AM205" s="266"/>
      <c r="AN205" s="267"/>
      <c r="AO205" s="267"/>
      <c r="AP205" s="267"/>
      <c r="AQ205" s="267"/>
      <c r="AR205" s="267"/>
      <c r="AS205" s="267"/>
      <c r="AT205" s="267"/>
      <c r="AU205" s="267"/>
      <c r="AV205" s="265"/>
      <c r="AW205" s="265"/>
      <c r="AX205" s="265"/>
      <c r="AY205" s="265"/>
      <c r="AZ205" s="265"/>
      <c r="BA205" s="265"/>
      <c r="BB205" s="265"/>
      <c r="BC205" s="268"/>
      <c r="BD205" s="268"/>
      <c r="BE205" s="269"/>
      <c r="BF205" s="270"/>
      <c r="BG205" s="270"/>
      <c r="BH205" s="267"/>
      <c r="BI205" s="265"/>
      <c r="BJ205" s="265"/>
      <c r="BK205" s="265"/>
      <c r="BL205" s="265"/>
      <c r="BM205" s="265"/>
    </row>
    <row r="206" spans="1:65" x14ac:dyDescent="0.25">
      <c r="A206" s="265"/>
      <c r="B206" s="266"/>
      <c r="C206" s="266"/>
      <c r="D206" s="267"/>
      <c r="E206" s="267"/>
      <c r="F206" s="267"/>
      <c r="G206" s="267"/>
      <c r="H206" s="81"/>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6"/>
      <c r="AM206" s="266"/>
      <c r="AN206" s="267"/>
      <c r="AO206" s="267"/>
      <c r="AP206" s="267"/>
      <c r="AQ206" s="267"/>
      <c r="AR206" s="267"/>
      <c r="AS206" s="267"/>
      <c r="AT206" s="267"/>
      <c r="AU206" s="267"/>
      <c r="AV206" s="265"/>
      <c r="AW206" s="265"/>
      <c r="AX206" s="265"/>
      <c r="AY206" s="265"/>
      <c r="AZ206" s="265"/>
      <c r="BA206" s="265"/>
      <c r="BB206" s="265"/>
      <c r="BC206" s="268"/>
      <c r="BD206" s="268"/>
      <c r="BE206" s="269"/>
      <c r="BF206" s="270"/>
      <c r="BG206" s="270"/>
      <c r="BH206" s="267"/>
      <c r="BI206" s="265"/>
      <c r="BJ206" s="265"/>
      <c r="BK206" s="265"/>
      <c r="BL206" s="265"/>
      <c r="BM206" s="265"/>
    </row>
    <row r="207" spans="1:65" x14ac:dyDescent="0.25">
      <c r="A207" s="265"/>
      <c r="B207" s="266"/>
      <c r="C207" s="266"/>
      <c r="D207" s="267"/>
      <c r="E207" s="267"/>
      <c r="F207" s="267"/>
      <c r="G207" s="267"/>
      <c r="H207" s="81"/>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67"/>
      <c r="AE207" s="267"/>
      <c r="AF207" s="267"/>
      <c r="AG207" s="267"/>
      <c r="AH207" s="267"/>
      <c r="AI207" s="267"/>
      <c r="AJ207" s="267"/>
      <c r="AK207" s="267"/>
      <c r="AL207" s="266"/>
      <c r="AM207" s="266"/>
      <c r="AN207" s="267"/>
      <c r="AO207" s="267"/>
      <c r="AP207" s="267"/>
      <c r="AQ207" s="267"/>
      <c r="AR207" s="267"/>
      <c r="AS207" s="267"/>
      <c r="AT207" s="267"/>
      <c r="AU207" s="267"/>
      <c r="AV207" s="265"/>
      <c r="AW207" s="265"/>
      <c r="AX207" s="265"/>
      <c r="AY207" s="265"/>
      <c r="AZ207" s="265"/>
      <c r="BA207" s="265"/>
      <c r="BB207" s="265"/>
      <c r="BC207" s="268"/>
      <c r="BD207" s="268"/>
      <c r="BE207" s="269"/>
      <c r="BF207" s="270"/>
      <c r="BG207" s="270"/>
      <c r="BH207" s="267"/>
      <c r="BI207" s="265"/>
      <c r="BJ207" s="265"/>
      <c r="BK207" s="265"/>
      <c r="BL207" s="265"/>
      <c r="BM207" s="265"/>
    </row>
    <row r="208" spans="1:65" x14ac:dyDescent="0.25">
      <c r="A208" s="265"/>
      <c r="B208" s="266"/>
      <c r="C208" s="266"/>
      <c r="D208" s="267"/>
      <c r="E208" s="267"/>
      <c r="F208" s="267"/>
      <c r="G208" s="267"/>
      <c r="H208" s="81"/>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67"/>
      <c r="AE208" s="267"/>
      <c r="AF208" s="267"/>
      <c r="AG208" s="267"/>
      <c r="AH208" s="267"/>
      <c r="AI208" s="267"/>
      <c r="AJ208" s="267"/>
      <c r="AK208" s="267"/>
      <c r="AL208" s="266"/>
      <c r="AM208" s="266"/>
      <c r="AN208" s="267"/>
      <c r="AO208" s="267"/>
      <c r="AP208" s="267"/>
      <c r="AQ208" s="267"/>
      <c r="AR208" s="267"/>
      <c r="AS208" s="267"/>
      <c r="AT208" s="267"/>
      <c r="AU208" s="267"/>
      <c r="AV208" s="265"/>
      <c r="AW208" s="265"/>
      <c r="AX208" s="265"/>
      <c r="AY208" s="265"/>
      <c r="AZ208" s="265"/>
      <c r="BA208" s="265"/>
      <c r="BB208" s="265"/>
      <c r="BC208" s="268"/>
      <c r="BD208" s="268"/>
      <c r="BE208" s="269"/>
      <c r="BF208" s="270"/>
      <c r="BG208" s="270"/>
      <c r="BH208" s="267"/>
      <c r="BI208" s="265"/>
      <c r="BJ208" s="265"/>
      <c r="BK208" s="265"/>
      <c r="BL208" s="265"/>
      <c r="BM208" s="265"/>
    </row>
    <row r="209" spans="1:65" x14ac:dyDescent="0.25">
      <c r="A209" s="265"/>
      <c r="B209" s="266"/>
      <c r="C209" s="266"/>
      <c r="D209" s="267"/>
      <c r="E209" s="267"/>
      <c r="F209" s="267"/>
      <c r="G209" s="267"/>
      <c r="H209" s="81"/>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67"/>
      <c r="AE209" s="267"/>
      <c r="AF209" s="267"/>
      <c r="AG209" s="267"/>
      <c r="AH209" s="267"/>
      <c r="AI209" s="267"/>
      <c r="AJ209" s="267"/>
      <c r="AK209" s="267"/>
      <c r="AL209" s="266"/>
      <c r="AM209" s="266"/>
      <c r="AN209" s="267"/>
      <c r="AO209" s="267"/>
      <c r="AP209" s="267"/>
      <c r="AQ209" s="267"/>
      <c r="AR209" s="267"/>
      <c r="AS209" s="267"/>
      <c r="AT209" s="267"/>
      <c r="AU209" s="267"/>
      <c r="AV209" s="265"/>
      <c r="AW209" s="265"/>
      <c r="AX209" s="265"/>
      <c r="AY209" s="265"/>
      <c r="AZ209" s="265"/>
      <c r="BA209" s="265"/>
      <c r="BB209" s="265"/>
      <c r="BC209" s="268"/>
      <c r="BD209" s="268"/>
      <c r="BE209" s="269"/>
      <c r="BF209" s="270"/>
      <c r="BG209" s="270"/>
      <c r="BH209" s="267"/>
      <c r="BI209" s="265"/>
      <c r="BJ209" s="265"/>
      <c r="BK209" s="265"/>
      <c r="BL209" s="265"/>
      <c r="BM209" s="265"/>
    </row>
    <row r="210" spans="1:65" x14ac:dyDescent="0.25">
      <c r="A210" s="265"/>
      <c r="B210" s="266"/>
      <c r="C210" s="266"/>
      <c r="D210" s="267"/>
      <c r="E210" s="267"/>
      <c r="F210" s="267"/>
      <c r="G210" s="267"/>
      <c r="H210" s="81"/>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67"/>
      <c r="AE210" s="267"/>
      <c r="AF210" s="267"/>
      <c r="AG210" s="267"/>
      <c r="AH210" s="267"/>
      <c r="AI210" s="267"/>
      <c r="AJ210" s="267"/>
      <c r="AK210" s="267"/>
      <c r="AL210" s="266"/>
      <c r="AM210" s="266"/>
      <c r="AN210" s="267"/>
      <c r="AO210" s="267"/>
      <c r="AP210" s="267"/>
      <c r="AQ210" s="267"/>
      <c r="AR210" s="267"/>
      <c r="AS210" s="267"/>
      <c r="AT210" s="267"/>
      <c r="AU210" s="267"/>
      <c r="AV210" s="265"/>
      <c r="AW210" s="265"/>
      <c r="AX210" s="265"/>
      <c r="AY210" s="265"/>
      <c r="AZ210" s="265"/>
      <c r="BA210" s="265"/>
      <c r="BB210" s="265"/>
      <c r="BC210" s="268"/>
      <c r="BD210" s="268"/>
      <c r="BE210" s="269"/>
      <c r="BF210" s="270"/>
      <c r="BG210" s="270"/>
      <c r="BH210" s="267"/>
      <c r="BI210" s="265"/>
      <c r="BJ210" s="265"/>
      <c r="BK210" s="265"/>
      <c r="BL210" s="265"/>
      <c r="BM210" s="265"/>
    </row>
    <row r="211" spans="1:65" x14ac:dyDescent="0.25">
      <c r="A211" s="265"/>
      <c r="B211" s="266"/>
      <c r="C211" s="266"/>
      <c r="D211" s="267"/>
      <c r="E211" s="267"/>
      <c r="F211" s="267"/>
      <c r="G211" s="267"/>
      <c r="H211" s="81"/>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67"/>
      <c r="AE211" s="267"/>
      <c r="AF211" s="267"/>
      <c r="AG211" s="267"/>
      <c r="AH211" s="267"/>
      <c r="AI211" s="267"/>
      <c r="AJ211" s="267"/>
      <c r="AK211" s="267"/>
      <c r="AL211" s="266"/>
      <c r="AM211" s="266"/>
      <c r="AN211" s="267"/>
      <c r="AO211" s="267"/>
      <c r="AP211" s="267"/>
      <c r="AQ211" s="267"/>
      <c r="AR211" s="267"/>
      <c r="AS211" s="267"/>
      <c r="AT211" s="267"/>
      <c r="AU211" s="267"/>
      <c r="AV211" s="265"/>
      <c r="AW211" s="265"/>
      <c r="AX211" s="265"/>
      <c r="AY211" s="265"/>
      <c r="AZ211" s="265"/>
      <c r="BA211" s="265"/>
      <c r="BB211" s="265"/>
      <c r="BC211" s="268"/>
      <c r="BD211" s="268"/>
      <c r="BE211" s="269"/>
      <c r="BF211" s="270"/>
      <c r="BG211" s="270"/>
      <c r="BH211" s="267"/>
      <c r="BI211" s="265"/>
      <c r="BJ211" s="265"/>
      <c r="BK211" s="265"/>
      <c r="BL211" s="265"/>
      <c r="BM211" s="265"/>
    </row>
    <row r="212" spans="1:65" x14ac:dyDescent="0.25">
      <c r="A212" s="265"/>
      <c r="B212" s="266"/>
      <c r="C212" s="266"/>
      <c r="D212" s="267"/>
      <c r="E212" s="267"/>
      <c r="F212" s="267"/>
      <c r="G212" s="267"/>
      <c r="H212" s="81"/>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67"/>
      <c r="AE212" s="267"/>
      <c r="AF212" s="267"/>
      <c r="AG212" s="267"/>
      <c r="AH212" s="267"/>
      <c r="AI212" s="267"/>
      <c r="AJ212" s="267"/>
      <c r="AK212" s="267"/>
      <c r="AL212" s="266"/>
      <c r="AM212" s="266"/>
      <c r="AN212" s="267"/>
      <c r="AO212" s="267"/>
      <c r="AP212" s="267"/>
      <c r="AQ212" s="267"/>
      <c r="AR212" s="267"/>
      <c r="AS212" s="267"/>
      <c r="AT212" s="267"/>
      <c r="AU212" s="267"/>
      <c r="AV212" s="265"/>
      <c r="AW212" s="265"/>
      <c r="AX212" s="265"/>
      <c r="AY212" s="265"/>
      <c r="AZ212" s="265"/>
      <c r="BA212" s="265"/>
      <c r="BB212" s="265"/>
      <c r="BC212" s="268"/>
      <c r="BD212" s="268"/>
      <c r="BE212" s="269"/>
      <c r="BF212" s="270"/>
      <c r="BG212" s="270"/>
      <c r="BH212" s="267"/>
      <c r="BI212" s="265"/>
      <c r="BJ212" s="265"/>
      <c r="BK212" s="265"/>
      <c r="BL212" s="265"/>
      <c r="BM212" s="265"/>
    </row>
    <row r="213" spans="1:65" x14ac:dyDescent="0.25">
      <c r="A213" s="265"/>
      <c r="B213" s="266"/>
      <c r="C213" s="266"/>
      <c r="D213" s="267"/>
      <c r="E213" s="267"/>
      <c r="F213" s="267"/>
      <c r="G213" s="267"/>
      <c r="H213" s="81"/>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67"/>
      <c r="AE213" s="267"/>
      <c r="AF213" s="267"/>
      <c r="AG213" s="267"/>
      <c r="AH213" s="267"/>
      <c r="AI213" s="267"/>
      <c r="AJ213" s="267"/>
      <c r="AK213" s="267"/>
      <c r="AL213" s="266"/>
      <c r="AM213" s="266"/>
      <c r="AN213" s="267"/>
      <c r="AO213" s="267"/>
      <c r="AP213" s="267"/>
      <c r="AQ213" s="267"/>
      <c r="AR213" s="267"/>
      <c r="AS213" s="267"/>
      <c r="AT213" s="267"/>
      <c r="AU213" s="267"/>
      <c r="AV213" s="265"/>
      <c r="AW213" s="265"/>
      <c r="AX213" s="265"/>
      <c r="AY213" s="265"/>
      <c r="AZ213" s="265"/>
      <c r="BA213" s="265"/>
      <c r="BB213" s="265"/>
      <c r="BC213" s="268"/>
      <c r="BD213" s="268"/>
      <c r="BE213" s="269"/>
      <c r="BF213" s="270"/>
      <c r="BG213" s="270"/>
      <c r="BH213" s="267"/>
      <c r="BI213" s="265"/>
      <c r="BJ213" s="265"/>
      <c r="BK213" s="265"/>
      <c r="BL213" s="265"/>
      <c r="BM213" s="265"/>
    </row>
    <row r="214" spans="1:65" x14ac:dyDescent="0.25">
      <c r="A214" s="265"/>
      <c r="B214" s="266"/>
      <c r="C214" s="266"/>
      <c r="D214" s="267"/>
      <c r="E214" s="267"/>
      <c r="F214" s="267"/>
      <c r="G214" s="267"/>
      <c r="H214" s="81"/>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67"/>
      <c r="AE214" s="267"/>
      <c r="AF214" s="267"/>
      <c r="AG214" s="267"/>
      <c r="AH214" s="267"/>
      <c r="AI214" s="267"/>
      <c r="AJ214" s="267"/>
      <c r="AK214" s="267"/>
      <c r="AL214" s="266"/>
      <c r="AM214" s="266"/>
      <c r="AN214" s="267"/>
      <c r="AO214" s="267"/>
      <c r="AP214" s="267"/>
      <c r="AQ214" s="267"/>
      <c r="AR214" s="267"/>
      <c r="AS214" s="267"/>
      <c r="AT214" s="267"/>
      <c r="AU214" s="267"/>
      <c r="AV214" s="265"/>
      <c r="AW214" s="265"/>
      <c r="AX214" s="265"/>
      <c r="AY214" s="265"/>
      <c r="AZ214" s="265"/>
      <c r="BA214" s="265"/>
      <c r="BB214" s="265"/>
      <c r="BC214" s="268"/>
      <c r="BD214" s="268"/>
      <c r="BE214" s="269"/>
      <c r="BF214" s="270"/>
      <c r="BG214" s="270"/>
      <c r="BH214" s="267"/>
      <c r="BI214" s="265"/>
      <c r="BJ214" s="265"/>
      <c r="BK214" s="265"/>
      <c r="BL214" s="265"/>
      <c r="BM214" s="265"/>
    </row>
    <row r="215" spans="1:65" x14ac:dyDescent="0.25">
      <c r="A215" s="265"/>
      <c r="B215" s="266"/>
      <c r="C215" s="266"/>
      <c r="D215" s="267"/>
      <c r="E215" s="267"/>
      <c r="F215" s="267"/>
      <c r="G215" s="267"/>
      <c r="H215" s="81"/>
      <c r="I215" s="267"/>
      <c r="J215" s="267"/>
      <c r="K215" s="267"/>
      <c r="L215" s="267"/>
      <c r="M215" s="267"/>
      <c r="N215" s="267"/>
      <c r="O215" s="267"/>
      <c r="P215" s="267"/>
      <c r="Q215" s="267"/>
      <c r="R215" s="267"/>
      <c r="S215" s="267"/>
      <c r="T215" s="267"/>
      <c r="U215" s="267"/>
      <c r="V215" s="267"/>
      <c r="W215" s="267"/>
      <c r="X215" s="267"/>
      <c r="Y215" s="267"/>
      <c r="Z215" s="267"/>
      <c r="AA215" s="267"/>
      <c r="AB215" s="267"/>
      <c r="AC215" s="267"/>
      <c r="AD215" s="267"/>
      <c r="AE215" s="267"/>
      <c r="AF215" s="267"/>
      <c r="AG215" s="267"/>
      <c r="AH215" s="267"/>
      <c r="AI215" s="267"/>
      <c r="AJ215" s="267"/>
      <c r="AK215" s="267"/>
      <c r="AL215" s="266"/>
      <c r="AM215" s="266"/>
      <c r="AN215" s="267"/>
      <c r="AO215" s="267"/>
      <c r="AP215" s="267"/>
      <c r="AQ215" s="267"/>
      <c r="AR215" s="267"/>
      <c r="AS215" s="267"/>
      <c r="AT215" s="267"/>
      <c r="AU215" s="267"/>
      <c r="AV215" s="265"/>
      <c r="AW215" s="265"/>
      <c r="AX215" s="265"/>
      <c r="AY215" s="265"/>
      <c r="AZ215" s="265"/>
      <c r="BA215" s="265"/>
      <c r="BB215" s="265"/>
      <c r="BC215" s="268"/>
      <c r="BD215" s="268"/>
      <c r="BE215" s="269"/>
      <c r="BF215" s="270"/>
      <c r="BG215" s="270"/>
      <c r="BH215" s="267"/>
      <c r="BI215" s="265"/>
      <c r="BJ215" s="265"/>
      <c r="BK215" s="265"/>
      <c r="BL215" s="265"/>
      <c r="BM215" s="265"/>
    </row>
    <row r="216" spans="1:65" x14ac:dyDescent="0.25">
      <c r="A216" s="265"/>
      <c r="B216" s="266"/>
      <c r="C216" s="266"/>
      <c r="D216" s="267"/>
      <c r="E216" s="267"/>
      <c r="F216" s="267"/>
      <c r="G216" s="267"/>
      <c r="H216" s="81"/>
      <c r="I216" s="267"/>
      <c r="J216" s="267"/>
      <c r="K216" s="267"/>
      <c r="L216" s="267"/>
      <c r="M216" s="267"/>
      <c r="N216" s="267"/>
      <c r="O216" s="267"/>
      <c r="P216" s="267"/>
      <c r="Q216" s="267"/>
      <c r="R216" s="267"/>
      <c r="S216" s="267"/>
      <c r="T216" s="267"/>
      <c r="U216" s="267"/>
      <c r="V216" s="267"/>
      <c r="W216" s="267"/>
      <c r="X216" s="267"/>
      <c r="Y216" s="267"/>
      <c r="Z216" s="267"/>
      <c r="AA216" s="267"/>
      <c r="AB216" s="267"/>
      <c r="AC216" s="267"/>
      <c r="AD216" s="267"/>
      <c r="AE216" s="267"/>
      <c r="AF216" s="267"/>
      <c r="AG216" s="267"/>
      <c r="AH216" s="267"/>
      <c r="AI216" s="267"/>
      <c r="AJ216" s="267"/>
      <c r="AK216" s="267"/>
      <c r="AL216" s="266"/>
      <c r="AM216" s="266"/>
      <c r="AN216" s="267"/>
      <c r="AO216" s="267"/>
      <c r="AP216" s="267"/>
      <c r="AQ216" s="267"/>
      <c r="AR216" s="267"/>
      <c r="AS216" s="267"/>
      <c r="AT216" s="267"/>
      <c r="AU216" s="267"/>
      <c r="AV216" s="265"/>
      <c r="AW216" s="265"/>
      <c r="AX216" s="265"/>
      <c r="AY216" s="265"/>
      <c r="AZ216" s="265"/>
      <c r="BA216" s="265"/>
      <c r="BB216" s="265"/>
      <c r="BC216" s="268"/>
      <c r="BD216" s="268"/>
      <c r="BE216" s="269"/>
      <c r="BF216" s="270"/>
      <c r="BG216" s="270"/>
      <c r="BH216" s="267"/>
      <c r="BI216" s="265"/>
      <c r="BJ216" s="265"/>
      <c r="BK216" s="265"/>
      <c r="BL216" s="265"/>
      <c r="BM216" s="265"/>
    </row>
    <row r="217" spans="1:65" x14ac:dyDescent="0.25">
      <c r="A217" s="265"/>
      <c r="B217" s="266"/>
      <c r="C217" s="266"/>
      <c r="D217" s="267"/>
      <c r="E217" s="267"/>
      <c r="F217" s="267"/>
      <c r="G217" s="267"/>
      <c r="H217" s="81"/>
      <c r="I217" s="267"/>
      <c r="J217" s="267"/>
      <c r="K217" s="267"/>
      <c r="L217" s="267"/>
      <c r="M217" s="267"/>
      <c r="N217" s="267"/>
      <c r="O217" s="267"/>
      <c r="P217" s="267"/>
      <c r="Q217" s="267"/>
      <c r="R217" s="267"/>
      <c r="S217" s="267"/>
      <c r="T217" s="267"/>
      <c r="U217" s="267"/>
      <c r="V217" s="267"/>
      <c r="W217" s="267"/>
      <c r="X217" s="267"/>
      <c r="Y217" s="267"/>
      <c r="Z217" s="267"/>
      <c r="AA217" s="267"/>
      <c r="AB217" s="267"/>
      <c r="AC217" s="267"/>
      <c r="AD217" s="267"/>
      <c r="AE217" s="267"/>
      <c r="AF217" s="267"/>
      <c r="AG217" s="267"/>
      <c r="AH217" s="267"/>
      <c r="AI217" s="267"/>
      <c r="AJ217" s="267"/>
      <c r="AK217" s="267"/>
      <c r="AL217" s="266"/>
      <c r="AM217" s="266"/>
      <c r="AN217" s="267"/>
      <c r="AO217" s="267"/>
      <c r="AP217" s="267"/>
      <c r="AQ217" s="267"/>
      <c r="AR217" s="267"/>
      <c r="AS217" s="267"/>
      <c r="AT217" s="267"/>
      <c r="AU217" s="267"/>
      <c r="AV217" s="265"/>
      <c r="AW217" s="265"/>
      <c r="AX217" s="265"/>
      <c r="AY217" s="265"/>
      <c r="AZ217" s="265"/>
      <c r="BA217" s="265"/>
      <c r="BB217" s="265"/>
      <c r="BC217" s="268"/>
      <c r="BD217" s="268"/>
      <c r="BE217" s="269"/>
      <c r="BF217" s="270"/>
      <c r="BG217" s="270"/>
      <c r="BH217" s="267"/>
      <c r="BI217" s="265"/>
      <c r="BJ217" s="265"/>
      <c r="BK217" s="265"/>
      <c r="BL217" s="265"/>
      <c r="BM217" s="265"/>
    </row>
    <row r="218" spans="1:65" x14ac:dyDescent="0.25">
      <c r="A218" s="265"/>
      <c r="B218" s="266"/>
      <c r="C218" s="266"/>
      <c r="D218" s="267"/>
      <c r="E218" s="267"/>
      <c r="F218" s="267"/>
      <c r="G218" s="267"/>
      <c r="H218" s="81"/>
      <c r="I218" s="267"/>
      <c r="J218" s="267"/>
      <c r="K218" s="267"/>
      <c r="L218" s="267"/>
      <c r="M218" s="267"/>
      <c r="N218" s="267"/>
      <c r="O218" s="267"/>
      <c r="P218" s="267"/>
      <c r="Q218" s="267"/>
      <c r="R218" s="267"/>
      <c r="S218" s="267"/>
      <c r="T218" s="267"/>
      <c r="U218" s="267"/>
      <c r="V218" s="267"/>
      <c r="W218" s="267"/>
      <c r="X218" s="267"/>
      <c r="Y218" s="267"/>
      <c r="Z218" s="267"/>
      <c r="AA218" s="267"/>
      <c r="AB218" s="267"/>
      <c r="AC218" s="267"/>
      <c r="AD218" s="267"/>
      <c r="AE218" s="267"/>
      <c r="AF218" s="267"/>
      <c r="AG218" s="267"/>
      <c r="AH218" s="267"/>
      <c r="AI218" s="267"/>
      <c r="AJ218" s="267"/>
      <c r="AK218" s="267"/>
      <c r="AL218" s="266"/>
      <c r="AM218" s="266"/>
      <c r="AN218" s="267"/>
      <c r="AO218" s="267"/>
      <c r="AP218" s="267"/>
      <c r="AQ218" s="267"/>
      <c r="AR218" s="267"/>
      <c r="AS218" s="267"/>
      <c r="AT218" s="267"/>
      <c r="AU218" s="267"/>
      <c r="AV218" s="265"/>
      <c r="AW218" s="265"/>
      <c r="AX218" s="265"/>
      <c r="AY218" s="265"/>
      <c r="AZ218" s="265"/>
      <c r="BA218" s="265"/>
      <c r="BB218" s="265"/>
      <c r="BC218" s="268"/>
      <c r="BD218" s="268"/>
      <c r="BE218" s="269"/>
      <c r="BF218" s="270"/>
      <c r="BG218" s="270"/>
      <c r="BH218" s="267"/>
      <c r="BI218" s="265"/>
      <c r="BJ218" s="265"/>
      <c r="BK218" s="265"/>
      <c r="BL218" s="265"/>
      <c r="BM218" s="265"/>
    </row>
    <row r="219" spans="1:65" x14ac:dyDescent="0.25">
      <c r="A219" s="265"/>
      <c r="B219" s="266"/>
      <c r="C219" s="266"/>
      <c r="D219" s="267"/>
      <c r="E219" s="267"/>
      <c r="F219" s="267"/>
      <c r="G219" s="267"/>
      <c r="H219" s="81"/>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67"/>
      <c r="AE219" s="267"/>
      <c r="AF219" s="267"/>
      <c r="AG219" s="267"/>
      <c r="AH219" s="267"/>
      <c r="AI219" s="267"/>
      <c r="AJ219" s="267"/>
      <c r="AK219" s="267"/>
      <c r="AL219" s="266"/>
      <c r="AM219" s="266"/>
      <c r="AN219" s="267"/>
      <c r="AO219" s="267"/>
      <c r="AP219" s="267"/>
      <c r="AQ219" s="267"/>
      <c r="AR219" s="267"/>
      <c r="AS219" s="267"/>
      <c r="AT219" s="267"/>
      <c r="AU219" s="267"/>
      <c r="AV219" s="265"/>
      <c r="AW219" s="265"/>
      <c r="AX219" s="265"/>
      <c r="AY219" s="265"/>
      <c r="AZ219" s="265"/>
      <c r="BA219" s="265"/>
      <c r="BB219" s="265"/>
      <c r="BC219" s="268"/>
      <c r="BD219" s="268"/>
      <c r="BE219" s="269"/>
      <c r="BF219" s="270"/>
      <c r="BG219" s="270"/>
      <c r="BH219" s="267"/>
      <c r="BI219" s="265"/>
      <c r="BJ219" s="265"/>
      <c r="BK219" s="265"/>
      <c r="BL219" s="265"/>
      <c r="BM219" s="265"/>
    </row>
    <row r="220" spans="1:65" x14ac:dyDescent="0.25">
      <c r="A220" s="265"/>
      <c r="B220" s="266"/>
      <c r="C220" s="266"/>
      <c r="D220" s="267"/>
      <c r="E220" s="267"/>
      <c r="F220" s="267"/>
      <c r="G220" s="267"/>
      <c r="H220" s="81"/>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67"/>
      <c r="AE220" s="267"/>
      <c r="AF220" s="267"/>
      <c r="AG220" s="267"/>
      <c r="AH220" s="267"/>
      <c r="AI220" s="267"/>
      <c r="AJ220" s="267"/>
      <c r="AK220" s="267"/>
      <c r="AL220" s="266"/>
      <c r="AM220" s="266"/>
      <c r="AN220" s="267"/>
      <c r="AO220" s="267"/>
      <c r="AP220" s="267"/>
      <c r="AQ220" s="267"/>
      <c r="AR220" s="267"/>
      <c r="AS220" s="267"/>
      <c r="AT220" s="267"/>
      <c r="AU220" s="267"/>
      <c r="AV220" s="265"/>
      <c r="AW220" s="265"/>
      <c r="AX220" s="265"/>
      <c r="AY220" s="265"/>
      <c r="AZ220" s="265"/>
      <c r="BA220" s="265"/>
      <c r="BB220" s="265"/>
      <c r="BC220" s="268"/>
      <c r="BD220" s="268"/>
      <c r="BE220" s="269"/>
      <c r="BF220" s="270"/>
      <c r="BG220" s="270"/>
      <c r="BH220" s="267"/>
      <c r="BI220" s="265"/>
      <c r="BJ220" s="265"/>
      <c r="BK220" s="265"/>
      <c r="BL220" s="265"/>
      <c r="BM220" s="265"/>
    </row>
    <row r="221" spans="1:65" x14ac:dyDescent="0.25">
      <c r="A221" s="265"/>
      <c r="B221" s="266"/>
      <c r="C221" s="266"/>
      <c r="D221" s="267"/>
      <c r="E221" s="267"/>
      <c r="F221" s="267"/>
      <c r="G221" s="267"/>
      <c r="H221" s="81"/>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67"/>
      <c r="AE221" s="267"/>
      <c r="AF221" s="267"/>
      <c r="AG221" s="267"/>
      <c r="AH221" s="267"/>
      <c r="AI221" s="267"/>
      <c r="AJ221" s="267"/>
      <c r="AK221" s="267"/>
      <c r="AL221" s="266"/>
      <c r="AM221" s="266"/>
      <c r="AN221" s="267"/>
      <c r="AO221" s="267"/>
      <c r="AP221" s="267"/>
      <c r="AQ221" s="267"/>
      <c r="AR221" s="267"/>
      <c r="AS221" s="267"/>
      <c r="AT221" s="267"/>
      <c r="AU221" s="267"/>
      <c r="AV221" s="265"/>
      <c r="AW221" s="265"/>
      <c r="AX221" s="265"/>
      <c r="AY221" s="265"/>
      <c r="AZ221" s="265"/>
      <c r="BA221" s="265"/>
      <c r="BB221" s="265"/>
      <c r="BC221" s="268"/>
      <c r="BD221" s="268"/>
      <c r="BE221" s="269"/>
      <c r="BF221" s="270"/>
      <c r="BG221" s="270"/>
      <c r="BH221" s="267"/>
      <c r="BI221" s="265"/>
      <c r="BJ221" s="265"/>
      <c r="BK221" s="265"/>
      <c r="BL221" s="265"/>
      <c r="BM221" s="265"/>
    </row>
    <row r="222" spans="1:65" x14ac:dyDescent="0.25">
      <c r="A222" s="265"/>
      <c r="B222" s="266"/>
      <c r="C222" s="266"/>
      <c r="D222" s="267"/>
      <c r="E222" s="267"/>
      <c r="F222" s="267"/>
      <c r="G222" s="267"/>
      <c r="H222" s="81"/>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67"/>
      <c r="AE222" s="267"/>
      <c r="AF222" s="267"/>
      <c r="AG222" s="267"/>
      <c r="AH222" s="267"/>
      <c r="AI222" s="267"/>
      <c r="AJ222" s="267"/>
      <c r="AK222" s="267"/>
      <c r="AL222" s="266"/>
      <c r="AM222" s="266"/>
      <c r="AN222" s="267"/>
      <c r="AO222" s="267"/>
      <c r="AP222" s="267"/>
      <c r="AQ222" s="267"/>
      <c r="AR222" s="267"/>
      <c r="AS222" s="267"/>
      <c r="AT222" s="267"/>
      <c r="AU222" s="267"/>
      <c r="AV222" s="265"/>
      <c r="AW222" s="265"/>
      <c r="AX222" s="265"/>
      <c r="AY222" s="265"/>
      <c r="AZ222" s="265"/>
      <c r="BA222" s="265"/>
      <c r="BB222" s="265"/>
      <c r="BC222" s="268"/>
      <c r="BD222" s="268"/>
      <c r="BE222" s="269"/>
      <c r="BF222" s="270"/>
      <c r="BG222" s="270"/>
      <c r="BH222" s="267"/>
      <c r="BI222" s="265"/>
      <c r="BJ222" s="265"/>
      <c r="BK222" s="265"/>
      <c r="BL222" s="265"/>
      <c r="BM222" s="265"/>
    </row>
    <row r="223" spans="1:65" x14ac:dyDescent="0.25">
      <c r="A223" s="265"/>
      <c r="B223" s="266"/>
      <c r="C223" s="266"/>
      <c r="D223" s="267"/>
      <c r="E223" s="267"/>
      <c r="F223" s="267"/>
      <c r="G223" s="267"/>
      <c r="H223" s="81"/>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67"/>
      <c r="AE223" s="267"/>
      <c r="AF223" s="267"/>
      <c r="AG223" s="267"/>
      <c r="AH223" s="267"/>
      <c r="AI223" s="267"/>
      <c r="AJ223" s="267"/>
      <c r="AK223" s="267"/>
      <c r="AL223" s="266"/>
      <c r="AM223" s="266"/>
      <c r="AN223" s="267"/>
      <c r="AO223" s="267"/>
      <c r="AP223" s="267"/>
      <c r="AQ223" s="267"/>
      <c r="AR223" s="267"/>
      <c r="AS223" s="267"/>
      <c r="AT223" s="267"/>
      <c r="AU223" s="267"/>
      <c r="AV223" s="265"/>
      <c r="AW223" s="265"/>
      <c r="AX223" s="265"/>
      <c r="AY223" s="265"/>
      <c r="AZ223" s="265"/>
      <c r="BA223" s="265"/>
      <c r="BB223" s="265"/>
      <c r="BC223" s="268"/>
      <c r="BD223" s="268"/>
      <c r="BE223" s="269"/>
      <c r="BF223" s="270"/>
      <c r="BG223" s="270"/>
      <c r="BH223" s="267"/>
      <c r="BI223" s="265"/>
      <c r="BJ223" s="265"/>
      <c r="BK223" s="265"/>
      <c r="BL223" s="265"/>
      <c r="BM223" s="265"/>
    </row>
    <row r="224" spans="1:65" x14ac:dyDescent="0.25">
      <c r="A224" s="265"/>
      <c r="B224" s="266"/>
      <c r="C224" s="266"/>
      <c r="D224" s="267"/>
      <c r="E224" s="267"/>
      <c r="F224" s="267"/>
      <c r="G224" s="267"/>
      <c r="H224" s="81"/>
      <c r="I224" s="267"/>
      <c r="J224" s="267"/>
      <c r="K224" s="267"/>
      <c r="L224" s="267"/>
      <c r="M224" s="267"/>
      <c r="N224" s="267"/>
      <c r="O224" s="267"/>
      <c r="P224" s="267"/>
      <c r="Q224" s="267"/>
      <c r="R224" s="267"/>
      <c r="S224" s="267"/>
      <c r="T224" s="267"/>
      <c r="U224" s="267"/>
      <c r="V224" s="267"/>
      <c r="W224" s="267"/>
      <c r="X224" s="267"/>
      <c r="Y224" s="267"/>
      <c r="Z224" s="267"/>
      <c r="AA224" s="267"/>
      <c r="AB224" s="267"/>
      <c r="AC224" s="267"/>
      <c r="AD224" s="267"/>
      <c r="AE224" s="267"/>
      <c r="AF224" s="267"/>
      <c r="AG224" s="267"/>
      <c r="AH224" s="267"/>
      <c r="AI224" s="267"/>
      <c r="AJ224" s="267"/>
      <c r="AK224" s="267"/>
      <c r="AL224" s="266"/>
      <c r="AM224" s="266"/>
      <c r="AN224" s="267"/>
      <c r="AO224" s="267"/>
      <c r="AP224" s="267"/>
      <c r="AQ224" s="267"/>
      <c r="AR224" s="267"/>
      <c r="AS224" s="267"/>
      <c r="AT224" s="267"/>
      <c r="AU224" s="267"/>
      <c r="AV224" s="265"/>
      <c r="AW224" s="265"/>
      <c r="AX224" s="265"/>
      <c r="AY224" s="265"/>
      <c r="AZ224" s="265"/>
      <c r="BA224" s="265"/>
      <c r="BB224" s="265"/>
      <c r="BC224" s="268"/>
      <c r="BD224" s="268"/>
      <c r="BE224" s="269"/>
      <c r="BF224" s="270"/>
      <c r="BG224" s="270"/>
      <c r="BH224" s="267"/>
      <c r="BI224" s="265"/>
      <c r="BJ224" s="265"/>
      <c r="BK224" s="265"/>
      <c r="BL224" s="265"/>
      <c r="BM224" s="265"/>
    </row>
    <row r="225" spans="1:65" x14ac:dyDescent="0.25">
      <c r="A225" s="265"/>
      <c r="B225" s="266"/>
      <c r="C225" s="266"/>
      <c r="D225" s="267"/>
      <c r="E225" s="267"/>
      <c r="F225" s="267"/>
      <c r="G225" s="267"/>
      <c r="H225" s="81"/>
      <c r="I225" s="267"/>
      <c r="J225" s="267"/>
      <c r="K225" s="267"/>
      <c r="L225" s="267"/>
      <c r="M225" s="267"/>
      <c r="N225" s="267"/>
      <c r="O225" s="267"/>
      <c r="P225" s="267"/>
      <c r="Q225" s="267"/>
      <c r="R225" s="267"/>
      <c r="S225" s="267"/>
      <c r="T225" s="267"/>
      <c r="U225" s="267"/>
      <c r="V225" s="267"/>
      <c r="W225" s="267"/>
      <c r="X225" s="267"/>
      <c r="Y225" s="267"/>
      <c r="Z225" s="267"/>
      <c r="AA225" s="267"/>
      <c r="AB225" s="267"/>
      <c r="AC225" s="267"/>
      <c r="AD225" s="267"/>
      <c r="AE225" s="267"/>
      <c r="AF225" s="267"/>
      <c r="AG225" s="267"/>
      <c r="AH225" s="267"/>
      <c r="AI225" s="267"/>
      <c r="AJ225" s="267"/>
      <c r="AK225" s="267"/>
      <c r="AL225" s="266"/>
      <c r="AM225" s="266"/>
      <c r="AN225" s="267"/>
      <c r="AO225" s="267"/>
      <c r="AP225" s="267"/>
      <c r="AQ225" s="267"/>
      <c r="AR225" s="267"/>
      <c r="AS225" s="267"/>
      <c r="AT225" s="267"/>
      <c r="AU225" s="267"/>
      <c r="AV225" s="265"/>
      <c r="AW225" s="265"/>
      <c r="AX225" s="265"/>
      <c r="AY225" s="265"/>
      <c r="AZ225" s="265"/>
      <c r="BA225" s="265"/>
      <c r="BB225" s="265"/>
      <c r="BC225" s="268"/>
      <c r="BD225" s="268"/>
      <c r="BE225" s="269"/>
      <c r="BF225" s="270"/>
      <c r="BG225" s="270"/>
      <c r="BH225" s="267"/>
      <c r="BI225" s="265"/>
      <c r="BJ225" s="265"/>
      <c r="BK225" s="265"/>
      <c r="BL225" s="265"/>
      <c r="BM225" s="265"/>
    </row>
    <row r="226" spans="1:65" x14ac:dyDescent="0.25">
      <c r="A226" s="265"/>
      <c r="B226" s="266"/>
      <c r="C226" s="266"/>
      <c r="D226" s="267"/>
      <c r="E226" s="267"/>
      <c r="F226" s="267"/>
      <c r="G226" s="267"/>
      <c r="H226" s="81"/>
      <c r="I226" s="267"/>
      <c r="J226" s="267"/>
      <c r="K226" s="267"/>
      <c r="L226" s="267"/>
      <c r="M226" s="267"/>
      <c r="N226" s="267"/>
      <c r="O226" s="267"/>
      <c r="P226" s="267"/>
      <c r="Q226" s="267"/>
      <c r="R226" s="267"/>
      <c r="S226" s="267"/>
      <c r="T226" s="267"/>
      <c r="U226" s="267"/>
      <c r="V226" s="267"/>
      <c r="W226" s="267"/>
      <c r="X226" s="267"/>
      <c r="Y226" s="267"/>
      <c r="Z226" s="267"/>
      <c r="AA226" s="267"/>
      <c r="AB226" s="267"/>
      <c r="AC226" s="267"/>
      <c r="AD226" s="267"/>
      <c r="AE226" s="267"/>
      <c r="AF226" s="267"/>
      <c r="AG226" s="267"/>
      <c r="AH226" s="267"/>
      <c r="AI226" s="267"/>
      <c r="AJ226" s="267"/>
      <c r="AK226" s="267"/>
      <c r="AL226" s="266"/>
      <c r="AM226" s="266"/>
      <c r="AN226" s="267"/>
      <c r="AO226" s="267"/>
      <c r="AP226" s="267"/>
      <c r="AQ226" s="267"/>
      <c r="AR226" s="267"/>
      <c r="AS226" s="267"/>
      <c r="AT226" s="267"/>
      <c r="AU226" s="267"/>
      <c r="AV226" s="265"/>
      <c r="AW226" s="265"/>
      <c r="AX226" s="265"/>
      <c r="AY226" s="265"/>
      <c r="AZ226" s="265"/>
      <c r="BA226" s="265"/>
      <c r="BB226" s="265"/>
      <c r="BC226" s="268"/>
      <c r="BD226" s="268"/>
      <c r="BE226" s="269"/>
      <c r="BF226" s="270"/>
      <c r="BG226" s="270"/>
      <c r="BH226" s="267"/>
      <c r="BI226" s="265"/>
      <c r="BJ226" s="265"/>
      <c r="BK226" s="265"/>
      <c r="BL226" s="265"/>
      <c r="BM226" s="265"/>
    </row>
    <row r="227" spans="1:65" x14ac:dyDescent="0.25">
      <c r="A227" s="265"/>
      <c r="B227" s="266"/>
      <c r="C227" s="266"/>
      <c r="D227" s="267"/>
      <c r="E227" s="267"/>
      <c r="F227" s="267"/>
      <c r="G227" s="267"/>
      <c r="H227" s="81"/>
      <c r="I227" s="267"/>
      <c r="J227" s="267"/>
      <c r="K227" s="267"/>
      <c r="L227" s="267"/>
      <c r="M227" s="267"/>
      <c r="N227" s="267"/>
      <c r="O227" s="267"/>
      <c r="P227" s="267"/>
      <c r="Q227" s="267"/>
      <c r="R227" s="267"/>
      <c r="S227" s="267"/>
      <c r="T227" s="267"/>
      <c r="U227" s="267"/>
      <c r="V227" s="267"/>
      <c r="W227" s="267"/>
      <c r="X227" s="267"/>
      <c r="Y227" s="267"/>
      <c r="Z227" s="267"/>
      <c r="AA227" s="267"/>
      <c r="AB227" s="267"/>
      <c r="AC227" s="267"/>
      <c r="AD227" s="267"/>
      <c r="AE227" s="267"/>
      <c r="AF227" s="267"/>
      <c r="AG227" s="267"/>
      <c r="AH227" s="267"/>
      <c r="AI227" s="267"/>
      <c r="AJ227" s="267"/>
      <c r="AK227" s="267"/>
      <c r="AL227" s="266"/>
      <c r="AM227" s="266"/>
      <c r="AN227" s="267"/>
      <c r="AO227" s="267"/>
      <c r="AP227" s="267"/>
      <c r="AQ227" s="267"/>
      <c r="AR227" s="267"/>
      <c r="AS227" s="267"/>
      <c r="AT227" s="267"/>
      <c r="AU227" s="267"/>
      <c r="AV227" s="265"/>
      <c r="AW227" s="265"/>
      <c r="AX227" s="265"/>
      <c r="AY227" s="265"/>
      <c r="AZ227" s="265"/>
      <c r="BA227" s="265"/>
      <c r="BB227" s="265"/>
      <c r="BC227" s="268"/>
      <c r="BD227" s="268"/>
      <c r="BE227" s="269"/>
      <c r="BF227" s="270"/>
      <c r="BG227" s="270"/>
      <c r="BH227" s="267"/>
      <c r="BI227" s="265"/>
      <c r="BJ227" s="265"/>
      <c r="BK227" s="265"/>
      <c r="BL227" s="265"/>
      <c r="BM227" s="265"/>
    </row>
    <row r="228" spans="1:65" x14ac:dyDescent="0.25">
      <c r="A228" s="265"/>
      <c r="B228" s="266"/>
      <c r="C228" s="266"/>
      <c r="D228" s="267"/>
      <c r="E228" s="267"/>
      <c r="F228" s="267"/>
      <c r="G228" s="267"/>
      <c r="H228" s="81"/>
      <c r="I228" s="267"/>
      <c r="J228" s="267"/>
      <c r="K228" s="267"/>
      <c r="L228" s="267"/>
      <c r="M228" s="267"/>
      <c r="N228" s="267"/>
      <c r="O228" s="267"/>
      <c r="P228" s="267"/>
      <c r="Q228" s="267"/>
      <c r="R228" s="267"/>
      <c r="S228" s="267"/>
      <c r="T228" s="267"/>
      <c r="U228" s="267"/>
      <c r="V228" s="267"/>
      <c r="W228" s="267"/>
      <c r="X228" s="267"/>
      <c r="Y228" s="267"/>
      <c r="Z228" s="267"/>
      <c r="AA228" s="267"/>
      <c r="AB228" s="267"/>
      <c r="AC228" s="267"/>
      <c r="AD228" s="267"/>
      <c r="AE228" s="267"/>
      <c r="AF228" s="267"/>
      <c r="AG228" s="267"/>
      <c r="AH228" s="267"/>
      <c r="AI228" s="267"/>
      <c r="AJ228" s="267"/>
      <c r="AK228" s="267"/>
      <c r="AL228" s="266"/>
      <c r="AM228" s="266"/>
      <c r="AN228" s="267"/>
      <c r="AO228" s="267"/>
      <c r="AP228" s="267"/>
      <c r="AQ228" s="267"/>
      <c r="AR228" s="267"/>
      <c r="AS228" s="267"/>
      <c r="AT228" s="267"/>
      <c r="AU228" s="267"/>
      <c r="AV228" s="265"/>
      <c r="AW228" s="265"/>
      <c r="AX228" s="265"/>
      <c r="AY228" s="265"/>
      <c r="AZ228" s="265"/>
      <c r="BA228" s="265"/>
      <c r="BB228" s="265"/>
      <c r="BC228" s="268"/>
      <c r="BD228" s="268"/>
      <c r="BE228" s="269"/>
      <c r="BF228" s="270"/>
      <c r="BG228" s="270"/>
      <c r="BH228" s="267"/>
      <c r="BI228" s="265"/>
      <c r="BJ228" s="265"/>
      <c r="BK228" s="265"/>
      <c r="BL228" s="265"/>
      <c r="BM228" s="265"/>
    </row>
    <row r="229" spans="1:65" x14ac:dyDescent="0.25">
      <c r="A229" s="265"/>
      <c r="B229" s="266"/>
      <c r="C229" s="266"/>
      <c r="D229" s="267"/>
      <c r="E229" s="267"/>
      <c r="F229" s="267"/>
      <c r="G229" s="267"/>
      <c r="H229" s="81"/>
      <c r="I229" s="267"/>
      <c r="J229" s="267"/>
      <c r="K229" s="267"/>
      <c r="L229" s="267"/>
      <c r="M229" s="267"/>
      <c r="N229" s="267"/>
      <c r="O229" s="267"/>
      <c r="P229" s="267"/>
      <c r="Q229" s="267"/>
      <c r="R229" s="267"/>
      <c r="S229" s="267"/>
      <c r="T229" s="267"/>
      <c r="U229" s="267"/>
      <c r="V229" s="267"/>
      <c r="W229" s="267"/>
      <c r="X229" s="267"/>
      <c r="Y229" s="267"/>
      <c r="Z229" s="267"/>
      <c r="AA229" s="267"/>
      <c r="AB229" s="267"/>
      <c r="AC229" s="267"/>
      <c r="AD229" s="267"/>
      <c r="AE229" s="267"/>
      <c r="AF229" s="267"/>
      <c r="AG229" s="267"/>
      <c r="AH229" s="267"/>
      <c r="AI229" s="267"/>
      <c r="AJ229" s="267"/>
      <c r="AK229" s="267"/>
      <c r="AL229" s="266"/>
      <c r="AM229" s="266"/>
      <c r="AN229" s="267"/>
      <c r="AO229" s="267"/>
      <c r="AP229" s="267"/>
      <c r="AQ229" s="267"/>
      <c r="AR229" s="267"/>
      <c r="AS229" s="267"/>
      <c r="AT229" s="267"/>
      <c r="AU229" s="267"/>
      <c r="AV229" s="265"/>
      <c r="AW229" s="265"/>
      <c r="AX229" s="265"/>
      <c r="AY229" s="265"/>
      <c r="AZ229" s="265"/>
      <c r="BA229" s="265"/>
      <c r="BB229" s="265"/>
      <c r="BC229" s="268"/>
      <c r="BD229" s="268"/>
      <c r="BE229" s="269"/>
      <c r="BF229" s="270"/>
      <c r="BG229" s="270"/>
      <c r="BH229" s="267"/>
      <c r="BI229" s="265"/>
      <c r="BJ229" s="265"/>
      <c r="BK229" s="265"/>
      <c r="BL229" s="265"/>
      <c r="BM229" s="265"/>
    </row>
    <row r="230" spans="1:65" x14ac:dyDescent="0.25">
      <c r="A230" s="265"/>
      <c r="B230" s="266"/>
      <c r="C230" s="266"/>
      <c r="D230" s="267"/>
      <c r="E230" s="267"/>
      <c r="F230" s="267"/>
      <c r="G230" s="267"/>
      <c r="H230" s="81"/>
      <c r="I230" s="267"/>
      <c r="J230" s="267"/>
      <c r="K230" s="267"/>
      <c r="L230" s="267"/>
      <c r="M230" s="267"/>
      <c r="N230" s="267"/>
      <c r="O230" s="267"/>
      <c r="P230" s="267"/>
      <c r="Q230" s="267"/>
      <c r="R230" s="267"/>
      <c r="S230" s="267"/>
      <c r="T230" s="267"/>
      <c r="U230" s="267"/>
      <c r="V230" s="267"/>
      <c r="W230" s="267"/>
      <c r="X230" s="267"/>
      <c r="Y230" s="267"/>
      <c r="Z230" s="267"/>
      <c r="AA230" s="267"/>
      <c r="AB230" s="267"/>
      <c r="AC230" s="267"/>
      <c r="AD230" s="267"/>
      <c r="AE230" s="267"/>
      <c r="AF230" s="267"/>
      <c r="AG230" s="267"/>
      <c r="AH230" s="267"/>
      <c r="AI230" s="267"/>
      <c r="AJ230" s="267"/>
      <c r="AK230" s="267"/>
      <c r="AL230" s="266"/>
      <c r="AM230" s="266"/>
      <c r="AN230" s="267"/>
      <c r="AO230" s="267"/>
      <c r="AP230" s="267"/>
      <c r="AQ230" s="267"/>
      <c r="AR230" s="267"/>
      <c r="AS230" s="267"/>
      <c r="AT230" s="267"/>
      <c r="AU230" s="267"/>
      <c r="AV230" s="265"/>
      <c r="AW230" s="265"/>
      <c r="AX230" s="265"/>
      <c r="AY230" s="265"/>
      <c r="AZ230" s="265"/>
      <c r="BA230" s="265"/>
      <c r="BB230" s="265"/>
      <c r="BC230" s="268"/>
      <c r="BD230" s="268"/>
      <c r="BE230" s="269"/>
      <c r="BF230" s="270"/>
      <c r="BG230" s="270"/>
      <c r="BH230" s="267"/>
      <c r="BI230" s="265"/>
      <c r="BJ230" s="265"/>
      <c r="BK230" s="265"/>
      <c r="BL230" s="265"/>
      <c r="BM230" s="265"/>
    </row>
    <row r="231" spans="1:65" x14ac:dyDescent="0.25">
      <c r="A231" s="265"/>
      <c r="B231" s="266"/>
      <c r="C231" s="266"/>
      <c r="D231" s="267"/>
      <c r="E231" s="267"/>
      <c r="F231" s="267"/>
      <c r="G231" s="267"/>
      <c r="H231" s="81"/>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6"/>
      <c r="AM231" s="266"/>
      <c r="AN231" s="267"/>
      <c r="AO231" s="267"/>
      <c r="AP231" s="267"/>
      <c r="AQ231" s="267"/>
      <c r="AR231" s="267"/>
      <c r="AS231" s="267"/>
      <c r="AT231" s="267"/>
      <c r="AU231" s="267"/>
      <c r="AV231" s="265"/>
      <c r="AW231" s="265"/>
      <c r="AX231" s="265"/>
      <c r="AY231" s="265"/>
      <c r="AZ231" s="265"/>
      <c r="BA231" s="265"/>
      <c r="BB231" s="265"/>
      <c r="BC231" s="268"/>
      <c r="BD231" s="268"/>
      <c r="BE231" s="269"/>
      <c r="BF231" s="270"/>
      <c r="BG231" s="270"/>
      <c r="BH231" s="267"/>
      <c r="BI231" s="265"/>
      <c r="BJ231" s="265"/>
      <c r="BK231" s="265"/>
      <c r="BL231" s="265"/>
      <c r="BM231" s="265"/>
    </row>
    <row r="232" spans="1:65" x14ac:dyDescent="0.25">
      <c r="A232" s="265"/>
      <c r="B232" s="266"/>
      <c r="C232" s="266"/>
      <c r="D232" s="267"/>
      <c r="E232" s="267"/>
      <c r="F232" s="267"/>
      <c r="G232" s="267"/>
      <c r="H232" s="81"/>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67"/>
      <c r="AE232" s="267"/>
      <c r="AF232" s="267"/>
      <c r="AG232" s="267"/>
      <c r="AH232" s="267"/>
      <c r="AI232" s="267"/>
      <c r="AJ232" s="267"/>
      <c r="AK232" s="267"/>
      <c r="AL232" s="266"/>
      <c r="AM232" s="266"/>
      <c r="AN232" s="267"/>
      <c r="AO232" s="267"/>
      <c r="AP232" s="267"/>
      <c r="AQ232" s="267"/>
      <c r="AR232" s="267"/>
      <c r="AS232" s="267"/>
      <c r="AT232" s="267"/>
      <c r="AU232" s="267"/>
      <c r="AV232" s="265"/>
      <c r="AW232" s="265"/>
      <c r="AX232" s="265"/>
      <c r="AY232" s="265"/>
      <c r="AZ232" s="265"/>
      <c r="BA232" s="265"/>
      <c r="BB232" s="265"/>
      <c r="BC232" s="268"/>
      <c r="BD232" s="268"/>
      <c r="BE232" s="269"/>
      <c r="BF232" s="270"/>
      <c r="BG232" s="270"/>
      <c r="BH232" s="267"/>
      <c r="BI232" s="265"/>
      <c r="BJ232" s="265"/>
      <c r="BK232" s="265"/>
      <c r="BL232" s="265"/>
      <c r="BM232" s="265"/>
    </row>
    <row r="233" spans="1:65" x14ac:dyDescent="0.25">
      <c r="A233" s="265"/>
      <c r="B233" s="266"/>
      <c r="C233" s="266"/>
      <c r="D233" s="267"/>
      <c r="E233" s="267"/>
      <c r="F233" s="267"/>
      <c r="G233" s="267"/>
      <c r="H233" s="81"/>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67"/>
      <c r="AE233" s="267"/>
      <c r="AF233" s="267"/>
      <c r="AG233" s="267"/>
      <c r="AH233" s="267"/>
      <c r="AI233" s="267"/>
      <c r="AJ233" s="267"/>
      <c r="AK233" s="267"/>
      <c r="AL233" s="266"/>
      <c r="AM233" s="266"/>
      <c r="AN233" s="267"/>
      <c r="AO233" s="267"/>
      <c r="AP233" s="267"/>
      <c r="AQ233" s="267"/>
      <c r="AR233" s="267"/>
      <c r="AS233" s="267"/>
      <c r="AT233" s="267"/>
      <c r="AU233" s="267"/>
      <c r="AV233" s="265"/>
      <c r="AW233" s="265"/>
      <c r="AX233" s="265"/>
      <c r="AY233" s="265"/>
      <c r="AZ233" s="265"/>
      <c r="BA233" s="265"/>
      <c r="BB233" s="265"/>
      <c r="BC233" s="268"/>
      <c r="BD233" s="268"/>
      <c r="BE233" s="269"/>
      <c r="BF233" s="270"/>
      <c r="BG233" s="270"/>
      <c r="BH233" s="267"/>
      <c r="BI233" s="265"/>
      <c r="BJ233" s="265"/>
      <c r="BK233" s="265"/>
      <c r="BL233" s="265"/>
      <c r="BM233" s="265"/>
    </row>
    <row r="234" spans="1:65" x14ac:dyDescent="0.25">
      <c r="A234" s="265"/>
      <c r="B234" s="266"/>
      <c r="C234" s="266"/>
      <c r="D234" s="267"/>
      <c r="E234" s="267"/>
      <c r="F234" s="267"/>
      <c r="G234" s="267"/>
      <c r="H234" s="81"/>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6"/>
      <c r="AM234" s="266"/>
      <c r="AN234" s="267"/>
      <c r="AO234" s="267"/>
      <c r="AP234" s="267"/>
      <c r="AQ234" s="267"/>
      <c r="AR234" s="267"/>
      <c r="AS234" s="267"/>
      <c r="AT234" s="267"/>
      <c r="AU234" s="267"/>
      <c r="AV234" s="265"/>
      <c r="AW234" s="265"/>
      <c r="AX234" s="265"/>
      <c r="AY234" s="265"/>
      <c r="AZ234" s="265"/>
      <c r="BA234" s="265"/>
      <c r="BB234" s="265"/>
      <c r="BC234" s="268"/>
      <c r="BD234" s="268"/>
      <c r="BE234" s="269"/>
      <c r="BF234" s="270"/>
      <c r="BG234" s="270"/>
      <c r="BH234" s="267"/>
      <c r="BI234" s="265"/>
      <c r="BJ234" s="265"/>
      <c r="BK234" s="265"/>
      <c r="BL234" s="265"/>
      <c r="BM234" s="265"/>
    </row>
    <row r="235" spans="1:65" x14ac:dyDescent="0.25">
      <c r="A235" s="265"/>
      <c r="B235" s="266"/>
      <c r="C235" s="266"/>
      <c r="D235" s="267"/>
      <c r="E235" s="267"/>
      <c r="F235" s="267"/>
      <c r="G235" s="267"/>
      <c r="H235" s="81"/>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67"/>
      <c r="AE235" s="267"/>
      <c r="AF235" s="267"/>
      <c r="AG235" s="267"/>
      <c r="AH235" s="267"/>
      <c r="AI235" s="267"/>
      <c r="AJ235" s="267"/>
      <c r="AK235" s="267"/>
      <c r="AL235" s="266"/>
      <c r="AM235" s="266"/>
      <c r="AN235" s="267"/>
      <c r="AO235" s="267"/>
      <c r="AP235" s="267"/>
      <c r="AQ235" s="267"/>
      <c r="AR235" s="267"/>
      <c r="AS235" s="267"/>
      <c r="AT235" s="267"/>
      <c r="AU235" s="267"/>
      <c r="AV235" s="265"/>
      <c r="AW235" s="265"/>
      <c r="AX235" s="265"/>
      <c r="AY235" s="265"/>
      <c r="AZ235" s="265"/>
      <c r="BA235" s="265"/>
      <c r="BB235" s="265"/>
      <c r="BC235" s="268"/>
      <c r="BD235" s="268"/>
      <c r="BE235" s="269"/>
      <c r="BF235" s="270"/>
      <c r="BG235" s="270"/>
      <c r="BH235" s="267"/>
      <c r="BI235" s="265"/>
      <c r="BJ235" s="265"/>
      <c r="BK235" s="265"/>
      <c r="BL235" s="265"/>
      <c r="BM235" s="265"/>
    </row>
    <row r="236" spans="1:65" x14ac:dyDescent="0.25">
      <c r="A236" s="265"/>
      <c r="B236" s="266"/>
      <c r="C236" s="266"/>
      <c r="D236" s="267"/>
      <c r="E236" s="267"/>
      <c r="F236" s="267"/>
      <c r="G236" s="267"/>
      <c r="H236" s="81"/>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67"/>
      <c r="AE236" s="267"/>
      <c r="AF236" s="267"/>
      <c r="AG236" s="267"/>
      <c r="AH236" s="267"/>
      <c r="AI236" s="267"/>
      <c r="AJ236" s="267"/>
      <c r="AK236" s="267"/>
      <c r="AL236" s="266"/>
      <c r="AM236" s="266"/>
      <c r="AN236" s="267"/>
      <c r="AO236" s="267"/>
      <c r="AP236" s="267"/>
      <c r="AQ236" s="267"/>
      <c r="AR236" s="267"/>
      <c r="AS236" s="267"/>
      <c r="AT236" s="267"/>
      <c r="AU236" s="267"/>
      <c r="AV236" s="265"/>
      <c r="AW236" s="265"/>
      <c r="AX236" s="265"/>
      <c r="AY236" s="265"/>
      <c r="AZ236" s="265"/>
      <c r="BA236" s="265"/>
      <c r="BB236" s="265"/>
      <c r="BC236" s="268"/>
      <c r="BD236" s="268"/>
      <c r="BE236" s="269"/>
      <c r="BF236" s="270"/>
      <c r="BG236" s="270"/>
      <c r="BH236" s="267"/>
      <c r="BI236" s="265"/>
      <c r="BJ236" s="265"/>
      <c r="BK236" s="265"/>
      <c r="BL236" s="265"/>
      <c r="BM236" s="265"/>
    </row>
    <row r="237" spans="1:65" x14ac:dyDescent="0.25">
      <c r="A237" s="265"/>
      <c r="B237" s="266"/>
      <c r="C237" s="266"/>
      <c r="D237" s="267"/>
      <c r="E237" s="267"/>
      <c r="F237" s="267"/>
      <c r="G237" s="267"/>
      <c r="H237" s="81"/>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67"/>
      <c r="AE237" s="267"/>
      <c r="AF237" s="267"/>
      <c r="AG237" s="267"/>
      <c r="AH237" s="267"/>
      <c r="AI237" s="267"/>
      <c r="AJ237" s="267"/>
      <c r="AK237" s="267"/>
      <c r="AL237" s="266"/>
      <c r="AM237" s="266"/>
      <c r="AN237" s="267"/>
      <c r="AO237" s="267"/>
      <c r="AP237" s="267"/>
      <c r="AQ237" s="267"/>
      <c r="AR237" s="267"/>
      <c r="AS237" s="267"/>
      <c r="AT237" s="267"/>
      <c r="AU237" s="267"/>
      <c r="AV237" s="265"/>
      <c r="AW237" s="265"/>
      <c r="AX237" s="265"/>
      <c r="AY237" s="265"/>
      <c r="AZ237" s="265"/>
      <c r="BA237" s="265"/>
      <c r="BB237" s="265"/>
      <c r="BC237" s="268"/>
      <c r="BD237" s="268"/>
      <c r="BE237" s="269"/>
      <c r="BF237" s="270"/>
      <c r="BG237" s="270"/>
      <c r="BH237" s="267"/>
      <c r="BI237" s="265"/>
      <c r="BJ237" s="265"/>
      <c r="BK237" s="265"/>
      <c r="BL237" s="265"/>
      <c r="BM237" s="265"/>
    </row>
    <row r="238" spans="1:65" x14ac:dyDescent="0.25">
      <c r="A238" s="265"/>
      <c r="B238" s="266"/>
      <c r="C238" s="266"/>
      <c r="D238" s="267"/>
      <c r="E238" s="267"/>
      <c r="F238" s="267"/>
      <c r="G238" s="267"/>
      <c r="H238" s="81"/>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6"/>
      <c r="AM238" s="266"/>
      <c r="AN238" s="267"/>
      <c r="AO238" s="267"/>
      <c r="AP238" s="267"/>
      <c r="AQ238" s="267"/>
      <c r="AR238" s="267"/>
      <c r="AS238" s="267"/>
      <c r="AT238" s="267"/>
      <c r="AU238" s="267"/>
      <c r="AV238" s="265"/>
      <c r="AW238" s="265"/>
      <c r="AX238" s="265"/>
      <c r="AY238" s="265"/>
      <c r="AZ238" s="265"/>
      <c r="BA238" s="265"/>
      <c r="BB238" s="265"/>
      <c r="BC238" s="268"/>
      <c r="BD238" s="268"/>
      <c r="BE238" s="269"/>
      <c r="BF238" s="270"/>
      <c r="BG238" s="270"/>
      <c r="BH238" s="267"/>
      <c r="BI238" s="265"/>
      <c r="BJ238" s="265"/>
      <c r="BK238" s="265"/>
      <c r="BL238" s="265"/>
      <c r="BM238" s="265"/>
    </row>
    <row r="239" spans="1:65" x14ac:dyDescent="0.25">
      <c r="A239" s="265"/>
      <c r="B239" s="266"/>
      <c r="C239" s="266"/>
      <c r="D239" s="267"/>
      <c r="E239" s="267"/>
      <c r="F239" s="267"/>
      <c r="G239" s="267"/>
      <c r="H239" s="81"/>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67"/>
      <c r="AE239" s="267"/>
      <c r="AF239" s="267"/>
      <c r="AG239" s="267"/>
      <c r="AH239" s="267"/>
      <c r="AI239" s="267"/>
      <c r="AJ239" s="267"/>
      <c r="AK239" s="267"/>
      <c r="AL239" s="266"/>
      <c r="AM239" s="266"/>
      <c r="AN239" s="267"/>
      <c r="AO239" s="267"/>
      <c r="AP239" s="267"/>
      <c r="AQ239" s="267"/>
      <c r="AR239" s="267"/>
      <c r="AS239" s="267"/>
      <c r="AT239" s="267"/>
      <c r="AU239" s="267"/>
      <c r="AV239" s="265"/>
      <c r="AW239" s="265"/>
      <c r="AX239" s="265"/>
      <c r="AY239" s="265"/>
      <c r="AZ239" s="265"/>
      <c r="BA239" s="265"/>
      <c r="BB239" s="265"/>
      <c r="BC239" s="268"/>
      <c r="BD239" s="268"/>
      <c r="BE239" s="269"/>
      <c r="BF239" s="270"/>
      <c r="BG239" s="270"/>
      <c r="BH239" s="267"/>
      <c r="BI239" s="265"/>
      <c r="BJ239" s="265"/>
      <c r="BK239" s="265"/>
      <c r="BL239" s="265"/>
      <c r="BM239" s="265"/>
    </row>
    <row r="240" spans="1:65" x14ac:dyDescent="0.25">
      <c r="A240" s="265"/>
      <c r="B240" s="266"/>
      <c r="C240" s="266"/>
      <c r="D240" s="267"/>
      <c r="E240" s="267"/>
      <c r="F240" s="267"/>
      <c r="G240" s="267"/>
      <c r="H240" s="81"/>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67"/>
      <c r="AE240" s="267"/>
      <c r="AF240" s="267"/>
      <c r="AG240" s="267"/>
      <c r="AH240" s="267"/>
      <c r="AI240" s="267"/>
      <c r="AJ240" s="267"/>
      <c r="AK240" s="267"/>
      <c r="AL240" s="266"/>
      <c r="AM240" s="266"/>
      <c r="AN240" s="267"/>
      <c r="AO240" s="267"/>
      <c r="AP240" s="267"/>
      <c r="AQ240" s="267"/>
      <c r="AR240" s="267"/>
      <c r="AS240" s="267"/>
      <c r="AT240" s="267"/>
      <c r="AU240" s="267"/>
      <c r="AV240" s="265"/>
      <c r="AW240" s="265"/>
      <c r="AX240" s="265"/>
      <c r="AY240" s="265"/>
      <c r="AZ240" s="265"/>
      <c r="BA240" s="265"/>
      <c r="BB240" s="265"/>
      <c r="BC240" s="268"/>
      <c r="BD240" s="268"/>
      <c r="BE240" s="269"/>
      <c r="BF240" s="270"/>
      <c r="BG240" s="270"/>
      <c r="BH240" s="267"/>
      <c r="BI240" s="265"/>
      <c r="BJ240" s="265"/>
      <c r="BK240" s="265"/>
      <c r="BL240" s="265"/>
      <c r="BM240" s="265"/>
    </row>
    <row r="241" spans="1:65" x14ac:dyDescent="0.25">
      <c r="A241" s="265"/>
      <c r="B241" s="266"/>
      <c r="C241" s="266"/>
      <c r="D241" s="267"/>
      <c r="E241" s="267"/>
      <c r="F241" s="267"/>
      <c r="G241" s="267"/>
      <c r="H241" s="81"/>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67"/>
      <c r="AE241" s="267"/>
      <c r="AF241" s="267"/>
      <c r="AG241" s="267"/>
      <c r="AH241" s="267"/>
      <c r="AI241" s="267"/>
      <c r="AJ241" s="267"/>
      <c r="AK241" s="267"/>
      <c r="AL241" s="266"/>
      <c r="AM241" s="266"/>
      <c r="AN241" s="267"/>
      <c r="AO241" s="267"/>
      <c r="AP241" s="267"/>
      <c r="AQ241" s="267"/>
      <c r="AR241" s="267"/>
      <c r="AS241" s="267"/>
      <c r="AT241" s="267"/>
      <c r="AU241" s="267"/>
      <c r="AV241" s="265"/>
      <c r="AW241" s="265"/>
      <c r="AX241" s="265"/>
      <c r="AY241" s="265"/>
      <c r="AZ241" s="265"/>
      <c r="BA241" s="265"/>
      <c r="BB241" s="265"/>
      <c r="BC241" s="268"/>
      <c r="BD241" s="268"/>
      <c r="BE241" s="269"/>
      <c r="BF241" s="270"/>
      <c r="BG241" s="270"/>
      <c r="BH241" s="267"/>
      <c r="BI241" s="265"/>
      <c r="BJ241" s="265"/>
      <c r="BK241" s="265"/>
      <c r="BL241" s="265"/>
      <c r="BM241" s="265"/>
    </row>
    <row r="242" spans="1:65" x14ac:dyDescent="0.25">
      <c r="A242" s="265"/>
      <c r="B242" s="266"/>
      <c r="C242" s="266"/>
      <c r="D242" s="267"/>
      <c r="E242" s="267"/>
      <c r="F242" s="267"/>
      <c r="G242" s="267"/>
      <c r="H242" s="81"/>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67"/>
      <c r="AE242" s="267"/>
      <c r="AF242" s="267"/>
      <c r="AG242" s="267"/>
      <c r="AH242" s="267"/>
      <c r="AI242" s="267"/>
      <c r="AJ242" s="267"/>
      <c r="AK242" s="267"/>
      <c r="AL242" s="266"/>
      <c r="AM242" s="266"/>
      <c r="AN242" s="267"/>
      <c r="AO242" s="267"/>
      <c r="AP242" s="267"/>
      <c r="AQ242" s="267"/>
      <c r="AR242" s="267"/>
      <c r="AS242" s="267"/>
      <c r="AT242" s="267"/>
      <c r="AU242" s="267"/>
      <c r="AV242" s="265"/>
      <c r="AW242" s="265"/>
      <c r="AX242" s="265"/>
      <c r="AY242" s="265"/>
      <c r="AZ242" s="265"/>
      <c r="BA242" s="265"/>
      <c r="BB242" s="265"/>
      <c r="BC242" s="268"/>
      <c r="BD242" s="268"/>
      <c r="BE242" s="269"/>
      <c r="BF242" s="270"/>
      <c r="BG242" s="270"/>
      <c r="BH242" s="267"/>
      <c r="BI242" s="265"/>
      <c r="BJ242" s="265"/>
      <c r="BK242" s="265"/>
      <c r="BL242" s="265"/>
      <c r="BM242" s="265"/>
    </row>
    <row r="243" spans="1:65" x14ac:dyDescent="0.25">
      <c r="A243" s="265"/>
      <c r="B243" s="266"/>
      <c r="C243" s="266"/>
      <c r="D243" s="267"/>
      <c r="E243" s="267"/>
      <c r="F243" s="267"/>
      <c r="G243" s="267"/>
      <c r="H243" s="81"/>
      <c r="I243" s="267"/>
      <c r="J243" s="267"/>
      <c r="K243" s="267"/>
      <c r="L243" s="267"/>
      <c r="M243" s="267"/>
      <c r="N243" s="267"/>
      <c r="O243" s="267"/>
      <c r="P243" s="267"/>
      <c r="Q243" s="267"/>
      <c r="R243" s="267"/>
      <c r="S243" s="267"/>
      <c r="T243" s="267"/>
      <c r="U243" s="267"/>
      <c r="V243" s="267"/>
      <c r="W243" s="267"/>
      <c r="X243" s="267"/>
      <c r="Y243" s="267"/>
      <c r="Z243" s="267"/>
      <c r="AA243" s="267"/>
      <c r="AB243" s="267"/>
      <c r="AC243" s="267"/>
      <c r="AD243" s="267"/>
      <c r="AE243" s="267"/>
      <c r="AF243" s="267"/>
      <c r="AG243" s="267"/>
      <c r="AH243" s="267"/>
      <c r="AI243" s="267"/>
      <c r="AJ243" s="267"/>
      <c r="AK243" s="267"/>
      <c r="AL243" s="266"/>
      <c r="AM243" s="266"/>
      <c r="AN243" s="267"/>
      <c r="AO243" s="267"/>
      <c r="AP243" s="267"/>
      <c r="AQ243" s="267"/>
      <c r="AR243" s="267"/>
      <c r="AS243" s="267"/>
      <c r="AT243" s="267"/>
      <c r="AU243" s="267"/>
      <c r="AV243" s="265"/>
      <c r="AW243" s="265"/>
      <c r="AX243" s="265"/>
      <c r="AY243" s="265"/>
      <c r="AZ243" s="265"/>
      <c r="BA243" s="265"/>
      <c r="BB243" s="265"/>
      <c r="BC243" s="268"/>
      <c r="BD243" s="268"/>
      <c r="BE243" s="269"/>
      <c r="BF243" s="270"/>
      <c r="BG243" s="270"/>
      <c r="BH243" s="267"/>
      <c r="BI243" s="265"/>
      <c r="BJ243" s="265"/>
      <c r="BK243" s="265"/>
      <c r="BL243" s="265"/>
      <c r="BM243" s="265"/>
    </row>
    <row r="244" spans="1:65" x14ac:dyDescent="0.25">
      <c r="A244" s="265"/>
      <c r="B244" s="266"/>
      <c r="C244" s="266"/>
      <c r="D244" s="267"/>
      <c r="E244" s="267"/>
      <c r="F244" s="267"/>
      <c r="G244" s="267"/>
      <c r="H244" s="81"/>
      <c r="I244" s="267"/>
      <c r="J244" s="267"/>
      <c r="K244" s="267"/>
      <c r="L244" s="267"/>
      <c r="M244" s="267"/>
      <c r="N244" s="267"/>
      <c r="O244" s="267"/>
      <c r="P244" s="267"/>
      <c r="Q244" s="267"/>
      <c r="R244" s="267"/>
      <c r="S244" s="267"/>
      <c r="T244" s="267"/>
      <c r="U244" s="267"/>
      <c r="V244" s="267"/>
      <c r="W244" s="267"/>
      <c r="X244" s="267"/>
      <c r="Y244" s="267"/>
      <c r="Z244" s="267"/>
      <c r="AA244" s="267"/>
      <c r="AB244" s="267"/>
      <c r="AC244" s="267"/>
      <c r="AD244" s="267"/>
      <c r="AE244" s="267"/>
      <c r="AF244" s="267"/>
      <c r="AG244" s="267"/>
      <c r="AH244" s="267"/>
      <c r="AI244" s="267"/>
      <c r="AJ244" s="267"/>
      <c r="AK244" s="267"/>
      <c r="AL244" s="266"/>
      <c r="AM244" s="266"/>
      <c r="AN244" s="267"/>
      <c r="AO244" s="267"/>
      <c r="AP244" s="267"/>
      <c r="AQ244" s="267"/>
      <c r="AR244" s="267"/>
      <c r="AS244" s="267"/>
      <c r="AT244" s="267"/>
      <c r="AU244" s="267"/>
      <c r="AV244" s="265"/>
      <c r="AW244" s="265"/>
      <c r="AX244" s="265"/>
      <c r="AY244" s="265"/>
      <c r="AZ244" s="265"/>
      <c r="BA244" s="265"/>
      <c r="BB244" s="265"/>
      <c r="BC244" s="268"/>
      <c r="BD244" s="268"/>
      <c r="BE244" s="269"/>
      <c r="BF244" s="270"/>
      <c r="BG244" s="270"/>
      <c r="BH244" s="267"/>
      <c r="BI244" s="265"/>
      <c r="BJ244" s="265"/>
      <c r="BK244" s="265"/>
      <c r="BL244" s="265"/>
      <c r="BM244" s="265"/>
    </row>
    <row r="245" spans="1:65" x14ac:dyDescent="0.25">
      <c r="A245" s="265"/>
      <c r="B245" s="266"/>
      <c r="C245" s="266"/>
      <c r="D245" s="267"/>
      <c r="E245" s="267"/>
      <c r="F245" s="267"/>
      <c r="G245" s="267"/>
      <c r="H245" s="81"/>
      <c r="I245" s="267"/>
      <c r="J245" s="267"/>
      <c r="K245" s="267"/>
      <c r="L245" s="267"/>
      <c r="M245" s="267"/>
      <c r="N245" s="267"/>
      <c r="O245" s="267"/>
      <c r="P245" s="267"/>
      <c r="Q245" s="267"/>
      <c r="R245" s="267"/>
      <c r="S245" s="267"/>
      <c r="T245" s="267"/>
      <c r="U245" s="267"/>
      <c r="V245" s="267"/>
      <c r="W245" s="267"/>
      <c r="X245" s="267"/>
      <c r="Y245" s="267"/>
      <c r="Z245" s="267"/>
      <c r="AA245" s="267"/>
      <c r="AB245" s="267"/>
      <c r="AC245" s="267"/>
      <c r="AD245" s="267"/>
      <c r="AE245" s="267"/>
      <c r="AF245" s="267"/>
      <c r="AG245" s="267"/>
      <c r="AH245" s="267"/>
      <c r="AI245" s="267"/>
      <c r="AJ245" s="267"/>
      <c r="AK245" s="267"/>
      <c r="AL245" s="266"/>
      <c r="AM245" s="266"/>
      <c r="AN245" s="267"/>
      <c r="AO245" s="267"/>
      <c r="AP245" s="267"/>
      <c r="AQ245" s="267"/>
      <c r="AR245" s="267"/>
      <c r="AS245" s="267"/>
      <c r="AT245" s="267"/>
      <c r="AU245" s="267"/>
      <c r="AV245" s="265"/>
      <c r="AW245" s="265"/>
      <c r="AX245" s="265"/>
      <c r="AY245" s="265"/>
      <c r="AZ245" s="265"/>
      <c r="BA245" s="265"/>
      <c r="BB245" s="265"/>
      <c r="BC245" s="268"/>
      <c r="BD245" s="268"/>
      <c r="BE245" s="269"/>
      <c r="BF245" s="270"/>
      <c r="BG245" s="270"/>
      <c r="BH245" s="267"/>
      <c r="BI245" s="265"/>
      <c r="BJ245" s="265"/>
      <c r="BK245" s="265"/>
      <c r="BL245" s="265"/>
      <c r="BM245" s="265"/>
    </row>
    <row r="246" spans="1:65" x14ac:dyDescent="0.25">
      <c r="A246" s="265"/>
      <c r="B246" s="266"/>
      <c r="C246" s="266"/>
      <c r="D246" s="267"/>
      <c r="E246" s="267"/>
      <c r="F246" s="267"/>
      <c r="G246" s="267"/>
      <c r="H246" s="81"/>
      <c r="I246" s="267"/>
      <c r="J246" s="267"/>
      <c r="K246" s="267"/>
      <c r="L246" s="267"/>
      <c r="M246" s="267"/>
      <c r="N246" s="267"/>
      <c r="O246" s="267"/>
      <c r="P246" s="267"/>
      <c r="Q246" s="267"/>
      <c r="R246" s="267"/>
      <c r="S246" s="267"/>
      <c r="T246" s="267"/>
      <c r="U246" s="267"/>
      <c r="V246" s="267"/>
      <c r="W246" s="267"/>
      <c r="X246" s="267"/>
      <c r="Y246" s="267"/>
      <c r="Z246" s="267"/>
      <c r="AA246" s="267"/>
      <c r="AB246" s="267"/>
      <c r="AC246" s="267"/>
      <c r="AD246" s="267"/>
      <c r="AE246" s="267"/>
      <c r="AF246" s="267"/>
      <c r="AG246" s="267"/>
      <c r="AH246" s="267"/>
      <c r="AI246" s="267"/>
      <c r="AJ246" s="267"/>
      <c r="AK246" s="267"/>
      <c r="AL246" s="266"/>
      <c r="AM246" s="266"/>
      <c r="AN246" s="267"/>
      <c r="AO246" s="267"/>
      <c r="AP246" s="267"/>
      <c r="AQ246" s="267"/>
      <c r="AR246" s="267"/>
      <c r="AS246" s="267"/>
      <c r="AT246" s="267"/>
      <c r="AU246" s="267"/>
      <c r="AV246" s="265"/>
      <c r="AW246" s="265"/>
      <c r="AX246" s="265"/>
      <c r="AY246" s="265"/>
      <c r="AZ246" s="265"/>
      <c r="BA246" s="265"/>
      <c r="BB246" s="265"/>
      <c r="BC246" s="268"/>
      <c r="BD246" s="268"/>
      <c r="BE246" s="269"/>
      <c r="BF246" s="270"/>
      <c r="BG246" s="270"/>
      <c r="BH246" s="267"/>
      <c r="BI246" s="265"/>
      <c r="BJ246" s="265"/>
      <c r="BK246" s="265"/>
      <c r="BL246" s="265"/>
      <c r="BM246" s="265"/>
    </row>
    <row r="247" spans="1:65" x14ac:dyDescent="0.25">
      <c r="A247" s="265"/>
      <c r="B247" s="266"/>
      <c r="C247" s="266"/>
      <c r="D247" s="267"/>
      <c r="E247" s="267"/>
      <c r="F247" s="267"/>
      <c r="G247" s="267"/>
      <c r="H247" s="81"/>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67"/>
      <c r="AE247" s="267"/>
      <c r="AF247" s="267"/>
      <c r="AG247" s="267"/>
      <c r="AH247" s="267"/>
      <c r="AI247" s="267"/>
      <c r="AJ247" s="267"/>
      <c r="AK247" s="267"/>
      <c r="AL247" s="266"/>
      <c r="AM247" s="266"/>
      <c r="AN247" s="267"/>
      <c r="AO247" s="267"/>
      <c r="AP247" s="267"/>
      <c r="AQ247" s="267"/>
      <c r="AR247" s="267"/>
      <c r="AS247" s="267"/>
      <c r="AT247" s="267"/>
      <c r="AU247" s="267"/>
      <c r="AV247" s="265"/>
      <c r="AW247" s="265"/>
      <c r="AX247" s="265"/>
      <c r="AY247" s="265"/>
      <c r="AZ247" s="265"/>
      <c r="BA247" s="265"/>
      <c r="BB247" s="265"/>
      <c r="BC247" s="268"/>
      <c r="BD247" s="268"/>
      <c r="BE247" s="269"/>
      <c r="BF247" s="270"/>
      <c r="BG247" s="270"/>
      <c r="BH247" s="267"/>
      <c r="BI247" s="265"/>
      <c r="BJ247" s="265"/>
      <c r="BK247" s="265"/>
      <c r="BL247" s="265"/>
      <c r="BM247" s="265"/>
    </row>
    <row r="248" spans="1:65" x14ac:dyDescent="0.25">
      <c r="A248" s="265"/>
      <c r="B248" s="266"/>
      <c r="C248" s="266"/>
      <c r="D248" s="267"/>
      <c r="E248" s="267"/>
      <c r="F248" s="267"/>
      <c r="G248" s="267"/>
      <c r="H248" s="81"/>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67"/>
      <c r="AE248" s="267"/>
      <c r="AF248" s="267"/>
      <c r="AG248" s="267"/>
      <c r="AH248" s="267"/>
      <c r="AI248" s="267"/>
      <c r="AJ248" s="267"/>
      <c r="AK248" s="267"/>
      <c r="AL248" s="266"/>
      <c r="AM248" s="266"/>
      <c r="AN248" s="267"/>
      <c r="AO248" s="267"/>
      <c r="AP248" s="267"/>
      <c r="AQ248" s="267"/>
      <c r="AR248" s="267"/>
      <c r="AS248" s="267"/>
      <c r="AT248" s="267"/>
      <c r="AU248" s="267"/>
      <c r="AV248" s="265"/>
      <c r="AW248" s="265"/>
      <c r="AX248" s="265"/>
      <c r="AY248" s="265"/>
      <c r="AZ248" s="265"/>
      <c r="BA248" s="265"/>
      <c r="BB248" s="265"/>
      <c r="BC248" s="268"/>
      <c r="BD248" s="268"/>
      <c r="BE248" s="269"/>
      <c r="BF248" s="270"/>
      <c r="BG248" s="270"/>
      <c r="BH248" s="267"/>
      <c r="BI248" s="265"/>
      <c r="BJ248" s="265"/>
      <c r="BK248" s="265"/>
      <c r="BL248" s="265"/>
      <c r="BM248" s="265"/>
    </row>
    <row r="249" spans="1:65" x14ac:dyDescent="0.25">
      <c r="A249" s="265"/>
      <c r="B249" s="266"/>
      <c r="C249" s="266"/>
      <c r="D249" s="267"/>
      <c r="E249" s="267"/>
      <c r="F249" s="267"/>
      <c r="G249" s="267"/>
      <c r="H249" s="81"/>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67"/>
      <c r="AE249" s="267"/>
      <c r="AF249" s="267"/>
      <c r="AG249" s="267"/>
      <c r="AH249" s="267"/>
      <c r="AI249" s="267"/>
      <c r="AJ249" s="267"/>
      <c r="AK249" s="267"/>
      <c r="AL249" s="266"/>
      <c r="AM249" s="266"/>
      <c r="AN249" s="267"/>
      <c r="AO249" s="267"/>
      <c r="AP249" s="267"/>
      <c r="AQ249" s="267"/>
      <c r="AR249" s="267"/>
      <c r="AS249" s="267"/>
      <c r="AT249" s="267"/>
      <c r="AU249" s="267"/>
      <c r="AV249" s="265"/>
      <c r="AW249" s="265"/>
      <c r="AX249" s="265"/>
      <c r="AY249" s="265"/>
      <c r="AZ249" s="265"/>
      <c r="BA249" s="265"/>
      <c r="BB249" s="265"/>
      <c r="BC249" s="268"/>
      <c r="BD249" s="268"/>
      <c r="BE249" s="269"/>
      <c r="BF249" s="270"/>
      <c r="BG249" s="270"/>
      <c r="BH249" s="267"/>
      <c r="BI249" s="265"/>
      <c r="BJ249" s="265"/>
      <c r="BK249" s="265"/>
      <c r="BL249" s="265"/>
      <c r="BM249" s="265"/>
    </row>
    <row r="250" spans="1:65" x14ac:dyDescent="0.25">
      <c r="A250" s="265"/>
      <c r="B250" s="266"/>
      <c r="C250" s="266"/>
      <c r="D250" s="267"/>
      <c r="E250" s="267"/>
      <c r="F250" s="267"/>
      <c r="G250" s="267"/>
      <c r="H250" s="81"/>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67"/>
      <c r="AE250" s="267"/>
      <c r="AF250" s="267"/>
      <c r="AG250" s="267"/>
      <c r="AH250" s="267"/>
      <c r="AI250" s="267"/>
      <c r="AJ250" s="267"/>
      <c r="AK250" s="267"/>
      <c r="AL250" s="266"/>
      <c r="AM250" s="266"/>
      <c r="AN250" s="267"/>
      <c r="AO250" s="267"/>
      <c r="AP250" s="267"/>
      <c r="AQ250" s="267"/>
      <c r="AR250" s="267"/>
      <c r="AS250" s="267"/>
      <c r="AT250" s="267"/>
      <c r="AU250" s="267"/>
      <c r="AV250" s="265"/>
      <c r="AW250" s="265"/>
      <c r="AX250" s="265"/>
      <c r="AY250" s="265"/>
      <c r="AZ250" s="265"/>
      <c r="BA250" s="265"/>
      <c r="BB250" s="265"/>
      <c r="BC250" s="268"/>
      <c r="BD250" s="268"/>
      <c r="BE250" s="269"/>
      <c r="BF250" s="270"/>
      <c r="BG250" s="270"/>
      <c r="BH250" s="267"/>
      <c r="BI250" s="265"/>
      <c r="BJ250" s="265"/>
      <c r="BK250" s="265"/>
      <c r="BL250" s="265"/>
      <c r="BM250" s="265"/>
    </row>
    <row r="251" spans="1:65" x14ac:dyDescent="0.25">
      <c r="A251" s="265"/>
      <c r="B251" s="266"/>
      <c r="C251" s="266"/>
      <c r="D251" s="267"/>
      <c r="E251" s="267"/>
      <c r="F251" s="267"/>
      <c r="G251" s="267"/>
      <c r="H251" s="81"/>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67"/>
      <c r="AE251" s="267"/>
      <c r="AF251" s="267"/>
      <c r="AG251" s="267"/>
      <c r="AH251" s="267"/>
      <c r="AI251" s="267"/>
      <c r="AJ251" s="267"/>
      <c r="AK251" s="267"/>
      <c r="AL251" s="266"/>
      <c r="AM251" s="266"/>
      <c r="AN251" s="267"/>
      <c r="AO251" s="267"/>
      <c r="AP251" s="267"/>
      <c r="AQ251" s="267"/>
      <c r="AR251" s="267"/>
      <c r="AS251" s="267"/>
      <c r="AT251" s="267"/>
      <c r="AU251" s="267"/>
      <c r="AV251" s="265"/>
      <c r="AW251" s="265"/>
      <c r="AX251" s="265"/>
      <c r="AY251" s="265"/>
      <c r="AZ251" s="265"/>
      <c r="BA251" s="265"/>
      <c r="BB251" s="265"/>
      <c r="BC251" s="268"/>
      <c r="BD251" s="268"/>
      <c r="BE251" s="269"/>
      <c r="BF251" s="270"/>
      <c r="BG251" s="270"/>
      <c r="BH251" s="267"/>
      <c r="BI251" s="265"/>
      <c r="BJ251" s="265"/>
      <c r="BK251" s="265"/>
      <c r="BL251" s="265"/>
      <c r="BM251" s="265"/>
    </row>
    <row r="252" spans="1:65" x14ac:dyDescent="0.25">
      <c r="A252" s="265"/>
      <c r="B252" s="266"/>
      <c r="C252" s="266"/>
      <c r="D252" s="267"/>
      <c r="E252" s="267"/>
      <c r="F252" s="267"/>
      <c r="G252" s="267"/>
      <c r="H252" s="81"/>
      <c r="I252" s="267"/>
      <c r="J252" s="267"/>
      <c r="K252" s="267"/>
      <c r="L252" s="267"/>
      <c r="M252" s="267"/>
      <c r="N252" s="267"/>
      <c r="O252" s="267"/>
      <c r="P252" s="267"/>
      <c r="Q252" s="267"/>
      <c r="R252" s="267"/>
      <c r="S252" s="267"/>
      <c r="T252" s="267"/>
      <c r="U252" s="267"/>
      <c r="V252" s="267"/>
      <c r="W252" s="267"/>
      <c r="X252" s="267"/>
      <c r="Y252" s="267"/>
      <c r="Z252" s="267"/>
      <c r="AA252" s="267"/>
      <c r="AB252" s="267"/>
      <c r="AC252" s="267"/>
      <c r="AD252" s="267"/>
      <c r="AE252" s="267"/>
      <c r="AF252" s="267"/>
      <c r="AG252" s="267"/>
      <c r="AH252" s="267"/>
      <c r="AI252" s="267"/>
      <c r="AJ252" s="267"/>
      <c r="AK252" s="267"/>
      <c r="AL252" s="266"/>
      <c r="AM252" s="266"/>
      <c r="AN252" s="267"/>
      <c r="AO252" s="267"/>
      <c r="AP252" s="267"/>
      <c r="AQ252" s="267"/>
      <c r="AR252" s="267"/>
      <c r="AS252" s="267"/>
      <c r="AT252" s="267"/>
      <c r="AU252" s="267"/>
      <c r="AV252" s="265"/>
      <c r="AW252" s="265"/>
      <c r="AX252" s="265"/>
      <c r="AY252" s="265"/>
      <c r="AZ252" s="265"/>
      <c r="BA252" s="265"/>
      <c r="BB252" s="265"/>
      <c r="BC252" s="268"/>
      <c r="BD252" s="268"/>
      <c r="BE252" s="269"/>
      <c r="BF252" s="270"/>
      <c r="BG252" s="270"/>
      <c r="BH252" s="267"/>
      <c r="BI252" s="265"/>
      <c r="BJ252" s="265"/>
      <c r="BK252" s="265"/>
      <c r="BL252" s="265"/>
      <c r="BM252" s="265"/>
    </row>
    <row r="253" spans="1:65" x14ac:dyDescent="0.25">
      <c r="A253" s="265"/>
      <c r="B253" s="266"/>
      <c r="C253" s="266"/>
      <c r="D253" s="267"/>
      <c r="E253" s="267"/>
      <c r="F253" s="267"/>
      <c r="G253" s="267"/>
      <c r="H253" s="81"/>
      <c r="I253" s="267"/>
      <c r="J253" s="267"/>
      <c r="K253" s="267"/>
      <c r="L253" s="267"/>
      <c r="M253" s="267"/>
      <c r="N253" s="267"/>
      <c r="O253" s="267"/>
      <c r="P253" s="267"/>
      <c r="Q253" s="267"/>
      <c r="R253" s="267"/>
      <c r="S253" s="267"/>
      <c r="T253" s="267"/>
      <c r="U253" s="267"/>
      <c r="V253" s="267"/>
      <c r="W253" s="267"/>
      <c r="X253" s="267"/>
      <c r="Y253" s="267"/>
      <c r="Z253" s="267"/>
      <c r="AA253" s="267"/>
      <c r="AB253" s="267"/>
      <c r="AC253" s="267"/>
      <c r="AD253" s="267"/>
      <c r="AE253" s="267"/>
      <c r="AF253" s="267"/>
      <c r="AG253" s="267"/>
      <c r="AH253" s="267"/>
      <c r="AI253" s="267"/>
      <c r="AJ253" s="267"/>
      <c r="AK253" s="267"/>
      <c r="AL253" s="266"/>
      <c r="AM253" s="266"/>
      <c r="AN253" s="267"/>
      <c r="AO253" s="267"/>
      <c r="AP253" s="267"/>
      <c r="AQ253" s="267"/>
      <c r="AR253" s="267"/>
      <c r="AS253" s="267"/>
      <c r="AT253" s="267"/>
      <c r="AU253" s="267"/>
      <c r="AV253" s="265"/>
      <c r="AW253" s="265"/>
      <c r="AX253" s="265"/>
      <c r="AY253" s="265"/>
      <c r="AZ253" s="265"/>
      <c r="BA253" s="265"/>
      <c r="BB253" s="265"/>
      <c r="BC253" s="268"/>
      <c r="BD253" s="268"/>
      <c r="BE253" s="269"/>
      <c r="BF253" s="270"/>
      <c r="BG253" s="270"/>
      <c r="BH253" s="267"/>
      <c r="BI253" s="265"/>
      <c r="BJ253" s="265"/>
      <c r="BK253" s="265"/>
      <c r="BL253" s="265"/>
      <c r="BM253" s="265"/>
    </row>
    <row r="254" spans="1:65" x14ac:dyDescent="0.25">
      <c r="A254" s="265"/>
      <c r="B254" s="266"/>
      <c r="C254" s="266"/>
      <c r="D254" s="267"/>
      <c r="E254" s="267"/>
      <c r="F254" s="267"/>
      <c r="G254" s="267"/>
      <c r="H254" s="81"/>
      <c r="I254" s="267"/>
      <c r="J254" s="267"/>
      <c r="K254" s="267"/>
      <c r="L254" s="267"/>
      <c r="M254" s="267"/>
      <c r="N254" s="267"/>
      <c r="O254" s="267"/>
      <c r="P254" s="267"/>
      <c r="Q254" s="267"/>
      <c r="R254" s="267"/>
      <c r="S254" s="267"/>
      <c r="T254" s="267"/>
      <c r="U254" s="267"/>
      <c r="V254" s="267"/>
      <c r="W254" s="267"/>
      <c r="X254" s="267"/>
      <c r="Y254" s="267"/>
      <c r="Z254" s="267"/>
      <c r="AA254" s="267"/>
      <c r="AB254" s="267"/>
      <c r="AC254" s="267"/>
      <c r="AD254" s="267"/>
      <c r="AE254" s="267"/>
      <c r="AF254" s="267"/>
      <c r="AG254" s="267"/>
      <c r="AH254" s="267"/>
      <c r="AI254" s="267"/>
      <c r="AJ254" s="267"/>
      <c r="AK254" s="267"/>
      <c r="AL254" s="266"/>
      <c r="AM254" s="266"/>
      <c r="AN254" s="267"/>
      <c r="AO254" s="267"/>
      <c r="AP254" s="267"/>
      <c r="AQ254" s="267"/>
      <c r="AR254" s="267"/>
      <c r="AS254" s="267"/>
      <c r="AT254" s="267"/>
      <c r="AU254" s="267"/>
      <c r="AV254" s="265"/>
      <c r="AW254" s="265"/>
      <c r="AX254" s="265"/>
      <c r="AY254" s="265"/>
      <c r="AZ254" s="265"/>
      <c r="BA254" s="265"/>
      <c r="BB254" s="265"/>
      <c r="BC254" s="268"/>
      <c r="BD254" s="268"/>
      <c r="BE254" s="269"/>
      <c r="BF254" s="270"/>
      <c r="BG254" s="270"/>
      <c r="BH254" s="267"/>
      <c r="BI254" s="265"/>
      <c r="BJ254" s="265"/>
      <c r="BK254" s="265"/>
      <c r="BL254" s="265"/>
      <c r="BM254" s="265"/>
    </row>
    <row r="255" spans="1:65" x14ac:dyDescent="0.25">
      <c r="A255" s="265"/>
      <c r="B255" s="266"/>
      <c r="C255" s="266"/>
      <c r="D255" s="267"/>
      <c r="E255" s="267"/>
      <c r="F255" s="267"/>
      <c r="G255" s="267"/>
      <c r="H255" s="81"/>
      <c r="I255" s="267"/>
      <c r="J255" s="267"/>
      <c r="K255" s="267"/>
      <c r="L255" s="267"/>
      <c r="M255" s="267"/>
      <c r="N255" s="267"/>
      <c r="O255" s="267"/>
      <c r="P255" s="267"/>
      <c r="Q255" s="267"/>
      <c r="R255" s="267"/>
      <c r="S255" s="267"/>
      <c r="T255" s="267"/>
      <c r="U255" s="267"/>
      <c r="V255" s="267"/>
      <c r="W255" s="267"/>
      <c r="X255" s="267"/>
      <c r="Y255" s="267"/>
      <c r="Z255" s="267"/>
      <c r="AA255" s="267"/>
      <c r="AB255" s="267"/>
      <c r="AC255" s="267"/>
      <c r="AD255" s="267"/>
      <c r="AE255" s="267"/>
      <c r="AF255" s="267"/>
      <c r="AG255" s="267"/>
      <c r="AH255" s="267"/>
      <c r="AI255" s="267"/>
      <c r="AJ255" s="267"/>
      <c r="AK255" s="267"/>
      <c r="AL255" s="266"/>
      <c r="AM255" s="266"/>
      <c r="AN255" s="267"/>
      <c r="AO255" s="267"/>
      <c r="AP255" s="267"/>
      <c r="AQ255" s="267"/>
      <c r="AR255" s="267"/>
      <c r="AS255" s="267"/>
      <c r="AT255" s="267"/>
      <c r="AU255" s="267"/>
      <c r="AV255" s="265"/>
      <c r="AW255" s="265"/>
      <c r="AX255" s="265"/>
      <c r="AY255" s="265"/>
      <c r="AZ255" s="265"/>
      <c r="BA255" s="265"/>
      <c r="BB255" s="265"/>
      <c r="BC255" s="268"/>
      <c r="BD255" s="268"/>
      <c r="BE255" s="269"/>
      <c r="BF255" s="270"/>
      <c r="BG255" s="270"/>
      <c r="BH255" s="267"/>
      <c r="BI255" s="265"/>
      <c r="BJ255" s="265"/>
      <c r="BK255" s="265"/>
      <c r="BL255" s="265"/>
      <c r="BM255" s="265"/>
    </row>
    <row r="256" spans="1:65" x14ac:dyDescent="0.25">
      <c r="A256" s="265"/>
      <c r="B256" s="266"/>
      <c r="C256" s="266"/>
      <c r="D256" s="267"/>
      <c r="E256" s="267"/>
      <c r="F256" s="267"/>
      <c r="G256" s="267"/>
      <c r="H256" s="81"/>
      <c r="I256" s="267"/>
      <c r="J256" s="267"/>
      <c r="K256" s="267"/>
      <c r="L256" s="267"/>
      <c r="M256" s="267"/>
      <c r="N256" s="267"/>
      <c r="O256" s="267"/>
      <c r="P256" s="267"/>
      <c r="Q256" s="267"/>
      <c r="R256" s="267"/>
      <c r="S256" s="267"/>
      <c r="T256" s="267"/>
      <c r="U256" s="267"/>
      <c r="V256" s="267"/>
      <c r="W256" s="267"/>
      <c r="X256" s="267"/>
      <c r="Y256" s="267"/>
      <c r="Z256" s="267"/>
      <c r="AA256" s="267"/>
      <c r="AB256" s="267"/>
      <c r="AC256" s="267"/>
      <c r="AD256" s="267"/>
      <c r="AE256" s="267"/>
      <c r="AF256" s="267"/>
      <c r="AG256" s="267"/>
      <c r="AH256" s="267"/>
      <c r="AI256" s="267"/>
      <c r="AJ256" s="267"/>
      <c r="AK256" s="267"/>
      <c r="AL256" s="266"/>
      <c r="AM256" s="266"/>
      <c r="AN256" s="267"/>
      <c r="AO256" s="267"/>
      <c r="AP256" s="267"/>
      <c r="AQ256" s="267"/>
      <c r="AR256" s="267"/>
      <c r="AS256" s="267"/>
      <c r="AT256" s="267"/>
      <c r="AU256" s="267"/>
      <c r="AV256" s="265"/>
      <c r="AW256" s="265"/>
      <c r="AX256" s="265"/>
      <c r="AY256" s="265"/>
      <c r="AZ256" s="265"/>
      <c r="BA256" s="265"/>
      <c r="BB256" s="265"/>
      <c r="BC256" s="268"/>
      <c r="BD256" s="268"/>
      <c r="BE256" s="269"/>
      <c r="BF256" s="270"/>
      <c r="BG256" s="270"/>
      <c r="BH256" s="267"/>
      <c r="BI256" s="265"/>
      <c r="BJ256" s="265"/>
      <c r="BK256" s="265"/>
      <c r="BL256" s="265"/>
      <c r="BM256" s="265"/>
    </row>
    <row r="257" spans="1:65" x14ac:dyDescent="0.25">
      <c r="A257" s="265"/>
      <c r="B257" s="266"/>
      <c r="C257" s="266"/>
      <c r="D257" s="267"/>
      <c r="E257" s="267"/>
      <c r="F257" s="267"/>
      <c r="G257" s="267"/>
      <c r="H257" s="81"/>
      <c r="I257" s="267"/>
      <c r="J257" s="267"/>
      <c r="K257" s="267"/>
      <c r="L257" s="267"/>
      <c r="M257" s="267"/>
      <c r="N257" s="267"/>
      <c r="O257" s="267"/>
      <c r="P257" s="267"/>
      <c r="Q257" s="267"/>
      <c r="R257" s="267"/>
      <c r="S257" s="267"/>
      <c r="T257" s="267"/>
      <c r="U257" s="267"/>
      <c r="V257" s="267"/>
      <c r="W257" s="267"/>
      <c r="X257" s="267"/>
      <c r="Y257" s="267"/>
      <c r="Z257" s="267"/>
      <c r="AA257" s="267"/>
      <c r="AB257" s="267"/>
      <c r="AC257" s="267"/>
      <c r="AD257" s="267"/>
      <c r="AE257" s="267"/>
      <c r="AF257" s="267"/>
      <c r="AG257" s="267"/>
      <c r="AH257" s="267"/>
      <c r="AI257" s="267"/>
      <c r="AJ257" s="267"/>
      <c r="AK257" s="267"/>
      <c r="AL257" s="266"/>
      <c r="AM257" s="266"/>
      <c r="AN257" s="267"/>
      <c r="AO257" s="267"/>
      <c r="AP257" s="267"/>
      <c r="AQ257" s="267"/>
      <c r="AR257" s="267"/>
      <c r="AS257" s="267"/>
      <c r="AT257" s="267"/>
      <c r="AU257" s="267"/>
      <c r="AV257" s="265"/>
      <c r="AW257" s="265"/>
      <c r="AX257" s="265"/>
      <c r="AY257" s="265"/>
      <c r="AZ257" s="265"/>
      <c r="BA257" s="265"/>
      <c r="BB257" s="265"/>
      <c r="BC257" s="268"/>
      <c r="BD257" s="268"/>
      <c r="BE257" s="269"/>
      <c r="BF257" s="270"/>
      <c r="BG257" s="270"/>
      <c r="BH257" s="267"/>
      <c r="BI257" s="265"/>
      <c r="BJ257" s="265"/>
      <c r="BK257" s="265"/>
      <c r="BL257" s="265"/>
      <c r="BM257" s="265"/>
    </row>
    <row r="258" spans="1:65" x14ac:dyDescent="0.25">
      <c r="A258" s="265"/>
      <c r="B258" s="266"/>
      <c r="C258" s="266"/>
      <c r="D258" s="267"/>
      <c r="E258" s="267"/>
      <c r="F258" s="267"/>
      <c r="G258" s="267"/>
      <c r="H258" s="81"/>
      <c r="I258" s="267"/>
      <c r="J258" s="267"/>
      <c r="K258" s="267"/>
      <c r="L258" s="267"/>
      <c r="M258" s="267"/>
      <c r="N258" s="267"/>
      <c r="O258" s="267"/>
      <c r="P258" s="267"/>
      <c r="Q258" s="267"/>
      <c r="R258" s="267"/>
      <c r="S258" s="267"/>
      <c r="T258" s="267"/>
      <c r="U258" s="267"/>
      <c r="V258" s="267"/>
      <c r="W258" s="267"/>
      <c r="X258" s="267"/>
      <c r="Y258" s="267"/>
      <c r="Z258" s="267"/>
      <c r="AA258" s="267"/>
      <c r="AB258" s="267"/>
      <c r="AC258" s="267"/>
      <c r="AD258" s="267"/>
      <c r="AE258" s="267"/>
      <c r="AF258" s="267"/>
      <c r="AG258" s="267"/>
      <c r="AH258" s="267"/>
      <c r="AI258" s="267"/>
      <c r="AJ258" s="267"/>
      <c r="AK258" s="267"/>
      <c r="AL258" s="266"/>
      <c r="AM258" s="266"/>
      <c r="AN258" s="267"/>
      <c r="AO258" s="267"/>
      <c r="AP258" s="267"/>
      <c r="AQ258" s="267"/>
      <c r="AR258" s="267"/>
      <c r="AS258" s="267"/>
      <c r="AT258" s="267"/>
      <c r="AU258" s="267"/>
      <c r="AV258" s="265"/>
      <c r="AW258" s="265"/>
      <c r="AX258" s="265"/>
      <c r="AY258" s="265"/>
      <c r="AZ258" s="265"/>
      <c r="BA258" s="265"/>
      <c r="BB258" s="265"/>
      <c r="BC258" s="268"/>
      <c r="BD258" s="268"/>
      <c r="BE258" s="269"/>
      <c r="BF258" s="270"/>
      <c r="BG258" s="270"/>
      <c r="BH258" s="267"/>
      <c r="BI258" s="265"/>
      <c r="BJ258" s="265"/>
      <c r="BK258" s="265"/>
      <c r="BL258" s="265"/>
      <c r="BM258" s="265"/>
    </row>
    <row r="259" spans="1:65" x14ac:dyDescent="0.25">
      <c r="A259" s="265"/>
      <c r="B259" s="266"/>
      <c r="C259" s="266"/>
      <c r="D259" s="267"/>
      <c r="E259" s="267"/>
      <c r="F259" s="267"/>
      <c r="G259" s="267"/>
      <c r="H259" s="81"/>
      <c r="I259" s="267"/>
      <c r="J259" s="267"/>
      <c r="K259" s="267"/>
      <c r="L259" s="267"/>
      <c r="M259" s="267"/>
      <c r="N259" s="267"/>
      <c r="O259" s="267"/>
      <c r="P259" s="267"/>
      <c r="Q259" s="267"/>
      <c r="R259" s="267"/>
      <c r="S259" s="267"/>
      <c r="T259" s="267"/>
      <c r="U259" s="267"/>
      <c r="V259" s="267"/>
      <c r="W259" s="267"/>
      <c r="X259" s="267"/>
      <c r="Y259" s="267"/>
      <c r="Z259" s="267"/>
      <c r="AA259" s="267"/>
      <c r="AB259" s="267"/>
      <c r="AC259" s="267"/>
      <c r="AD259" s="267"/>
      <c r="AE259" s="267"/>
      <c r="AF259" s="267"/>
      <c r="AG259" s="267"/>
      <c r="AH259" s="267"/>
      <c r="AI259" s="267"/>
      <c r="AJ259" s="267"/>
      <c r="AK259" s="267"/>
      <c r="AL259" s="266"/>
      <c r="AM259" s="266"/>
      <c r="AN259" s="267"/>
      <c r="AO259" s="267"/>
      <c r="AP259" s="267"/>
      <c r="AQ259" s="267"/>
      <c r="AR259" s="267"/>
      <c r="AS259" s="267"/>
      <c r="AT259" s="267"/>
      <c r="AU259" s="267"/>
      <c r="AV259" s="265"/>
      <c r="AW259" s="265"/>
      <c r="AX259" s="265"/>
      <c r="AY259" s="265"/>
      <c r="AZ259" s="265"/>
      <c r="BA259" s="265"/>
      <c r="BB259" s="265"/>
      <c r="BC259" s="268"/>
      <c r="BD259" s="268"/>
      <c r="BE259" s="269"/>
      <c r="BF259" s="270"/>
      <c r="BG259" s="270"/>
      <c r="BH259" s="267"/>
      <c r="BI259" s="265"/>
      <c r="BJ259" s="265"/>
      <c r="BK259" s="265"/>
      <c r="BL259" s="265"/>
      <c r="BM259" s="265"/>
    </row>
    <row r="260" spans="1:65" x14ac:dyDescent="0.25">
      <c r="A260" s="265"/>
      <c r="B260" s="266"/>
      <c r="C260" s="266"/>
      <c r="D260" s="267"/>
      <c r="E260" s="267"/>
      <c r="F260" s="267"/>
      <c r="G260" s="267"/>
      <c r="H260" s="81"/>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67"/>
      <c r="AE260" s="267"/>
      <c r="AF260" s="267"/>
      <c r="AG260" s="267"/>
      <c r="AH260" s="267"/>
      <c r="AI260" s="267"/>
      <c r="AJ260" s="267"/>
      <c r="AK260" s="267"/>
      <c r="AL260" s="266"/>
      <c r="AM260" s="266"/>
      <c r="AN260" s="267"/>
      <c r="AO260" s="267"/>
      <c r="AP260" s="267"/>
      <c r="AQ260" s="267"/>
      <c r="AR260" s="267"/>
      <c r="AS260" s="267"/>
      <c r="AT260" s="267"/>
      <c r="AU260" s="267"/>
      <c r="AV260" s="265"/>
      <c r="AW260" s="265"/>
      <c r="AX260" s="265"/>
      <c r="AY260" s="265"/>
      <c r="AZ260" s="265"/>
      <c r="BA260" s="265"/>
      <c r="BB260" s="265"/>
      <c r="BC260" s="268"/>
      <c r="BD260" s="268"/>
      <c r="BE260" s="269"/>
      <c r="BF260" s="270"/>
      <c r="BG260" s="270"/>
      <c r="BH260" s="267"/>
      <c r="BI260" s="265"/>
      <c r="BJ260" s="265"/>
      <c r="BK260" s="265"/>
      <c r="BL260" s="265"/>
      <c r="BM260" s="265"/>
    </row>
    <row r="261" spans="1:65" x14ac:dyDescent="0.25">
      <c r="A261" s="265"/>
      <c r="B261" s="266"/>
      <c r="C261" s="266"/>
      <c r="D261" s="267"/>
      <c r="E261" s="267"/>
      <c r="F261" s="267"/>
      <c r="G261" s="267"/>
      <c r="H261" s="81"/>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67"/>
      <c r="AE261" s="267"/>
      <c r="AF261" s="267"/>
      <c r="AG261" s="267"/>
      <c r="AH261" s="267"/>
      <c r="AI261" s="267"/>
      <c r="AJ261" s="267"/>
      <c r="AK261" s="267"/>
      <c r="AL261" s="266"/>
      <c r="AM261" s="266"/>
      <c r="AN261" s="267"/>
      <c r="AO261" s="267"/>
      <c r="AP261" s="267"/>
      <c r="AQ261" s="267"/>
      <c r="AR261" s="267"/>
      <c r="AS261" s="267"/>
      <c r="AT261" s="267"/>
      <c r="AU261" s="267"/>
      <c r="AV261" s="265"/>
      <c r="AW261" s="265"/>
      <c r="AX261" s="265"/>
      <c r="AY261" s="265"/>
      <c r="AZ261" s="265"/>
      <c r="BA261" s="265"/>
      <c r="BB261" s="265"/>
      <c r="BC261" s="268"/>
      <c r="BD261" s="268"/>
      <c r="BE261" s="269"/>
      <c r="BF261" s="270"/>
      <c r="BG261" s="270"/>
      <c r="BH261" s="267"/>
      <c r="BI261" s="265"/>
      <c r="BJ261" s="265"/>
      <c r="BK261" s="265"/>
      <c r="BL261" s="265"/>
      <c r="BM261" s="265"/>
    </row>
    <row r="262" spans="1:65" x14ac:dyDescent="0.25">
      <c r="A262" s="265"/>
      <c r="B262" s="266"/>
      <c r="C262" s="266"/>
      <c r="D262" s="267"/>
      <c r="E262" s="267"/>
      <c r="F262" s="267"/>
      <c r="G262" s="267"/>
      <c r="H262" s="81"/>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67"/>
      <c r="AE262" s="267"/>
      <c r="AF262" s="267"/>
      <c r="AG262" s="267"/>
      <c r="AH262" s="267"/>
      <c r="AI262" s="267"/>
      <c r="AJ262" s="267"/>
      <c r="AK262" s="267"/>
      <c r="AL262" s="266"/>
      <c r="AM262" s="266"/>
      <c r="AN262" s="267"/>
      <c r="AO262" s="267"/>
      <c r="AP262" s="267"/>
      <c r="AQ262" s="267"/>
      <c r="AR262" s="267"/>
      <c r="AS262" s="267"/>
      <c r="AT262" s="267"/>
      <c r="AU262" s="267"/>
      <c r="AV262" s="265"/>
      <c r="AW262" s="265"/>
      <c r="AX262" s="265"/>
      <c r="AY262" s="265"/>
      <c r="AZ262" s="265"/>
      <c r="BA262" s="265"/>
      <c r="BB262" s="265"/>
      <c r="BC262" s="268"/>
      <c r="BD262" s="268"/>
      <c r="BE262" s="269"/>
      <c r="BF262" s="270"/>
      <c r="BG262" s="270"/>
      <c r="BH262" s="267"/>
      <c r="BI262" s="265"/>
      <c r="BJ262" s="265"/>
      <c r="BK262" s="265"/>
      <c r="BL262" s="265"/>
      <c r="BM262" s="265"/>
    </row>
    <row r="263" spans="1:65" x14ac:dyDescent="0.25">
      <c r="A263" s="265"/>
      <c r="B263" s="266"/>
      <c r="C263" s="266"/>
      <c r="D263" s="267"/>
      <c r="E263" s="267"/>
      <c r="F263" s="267"/>
      <c r="G263" s="267"/>
      <c r="H263" s="81"/>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67"/>
      <c r="AE263" s="267"/>
      <c r="AF263" s="267"/>
      <c r="AG263" s="267"/>
      <c r="AH263" s="267"/>
      <c r="AI263" s="267"/>
      <c r="AJ263" s="267"/>
      <c r="AK263" s="267"/>
      <c r="AL263" s="266"/>
      <c r="AM263" s="266"/>
      <c r="AN263" s="267"/>
      <c r="AO263" s="267"/>
      <c r="AP263" s="267"/>
      <c r="AQ263" s="267"/>
      <c r="AR263" s="267"/>
      <c r="AS263" s="267"/>
      <c r="AT263" s="267"/>
      <c r="AU263" s="267"/>
      <c r="AV263" s="265"/>
      <c r="AW263" s="265"/>
      <c r="AX263" s="265"/>
      <c r="AY263" s="265"/>
      <c r="AZ263" s="265"/>
      <c r="BA263" s="265"/>
      <c r="BB263" s="265"/>
      <c r="BC263" s="268"/>
      <c r="BD263" s="268"/>
      <c r="BE263" s="269"/>
      <c r="BF263" s="270"/>
      <c r="BG263" s="270"/>
      <c r="BH263" s="267"/>
      <c r="BI263" s="265"/>
      <c r="BJ263" s="265"/>
      <c r="BK263" s="265"/>
      <c r="BL263" s="265"/>
      <c r="BM263" s="265"/>
    </row>
    <row r="264" spans="1:65" x14ac:dyDescent="0.25">
      <c r="A264" s="265"/>
      <c r="B264" s="266"/>
      <c r="C264" s="266"/>
      <c r="D264" s="267"/>
      <c r="E264" s="267"/>
      <c r="F264" s="267"/>
      <c r="G264" s="267"/>
      <c r="H264" s="81"/>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67"/>
      <c r="AE264" s="267"/>
      <c r="AF264" s="267"/>
      <c r="AG264" s="267"/>
      <c r="AH264" s="267"/>
      <c r="AI264" s="267"/>
      <c r="AJ264" s="267"/>
      <c r="AK264" s="267"/>
      <c r="AL264" s="266"/>
      <c r="AM264" s="266"/>
      <c r="AN264" s="267"/>
      <c r="AO264" s="267"/>
      <c r="AP264" s="267"/>
      <c r="AQ264" s="267"/>
      <c r="AR264" s="267"/>
      <c r="AS264" s="267"/>
      <c r="AT264" s="267"/>
      <c r="AU264" s="267"/>
      <c r="AV264" s="265"/>
      <c r="AW264" s="265"/>
      <c r="AX264" s="265"/>
      <c r="AY264" s="265"/>
      <c r="AZ264" s="265"/>
      <c r="BA264" s="265"/>
      <c r="BB264" s="265"/>
      <c r="BC264" s="268"/>
      <c r="BD264" s="268"/>
      <c r="BE264" s="269"/>
      <c r="BF264" s="270"/>
      <c r="BG264" s="270"/>
      <c r="BH264" s="267"/>
      <c r="BI264" s="265"/>
      <c r="BJ264" s="265"/>
      <c r="BK264" s="265"/>
      <c r="BL264" s="265"/>
      <c r="BM264" s="265"/>
    </row>
    <row r="265" spans="1:65" x14ac:dyDescent="0.25">
      <c r="A265" s="265"/>
      <c r="B265" s="266"/>
      <c r="C265" s="266"/>
      <c r="D265" s="267"/>
      <c r="E265" s="267"/>
      <c r="F265" s="267"/>
      <c r="G265" s="267"/>
      <c r="H265" s="81"/>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67"/>
      <c r="AE265" s="267"/>
      <c r="AF265" s="267"/>
      <c r="AG265" s="267"/>
      <c r="AH265" s="267"/>
      <c r="AI265" s="267"/>
      <c r="AJ265" s="267"/>
      <c r="AK265" s="267"/>
      <c r="AL265" s="266"/>
      <c r="AM265" s="266"/>
      <c r="AN265" s="267"/>
      <c r="AO265" s="267"/>
      <c r="AP265" s="267"/>
      <c r="AQ265" s="267"/>
      <c r="AR265" s="267"/>
      <c r="AS265" s="267"/>
      <c r="AT265" s="267"/>
      <c r="AU265" s="267"/>
      <c r="AV265" s="265"/>
      <c r="AW265" s="265"/>
      <c r="AX265" s="265"/>
      <c r="AY265" s="265"/>
      <c r="AZ265" s="265"/>
      <c r="BA265" s="265"/>
      <c r="BB265" s="265"/>
      <c r="BC265" s="268"/>
      <c r="BD265" s="268"/>
      <c r="BE265" s="269"/>
      <c r="BF265" s="270"/>
      <c r="BG265" s="270"/>
      <c r="BH265" s="267"/>
      <c r="BI265" s="265"/>
      <c r="BJ265" s="265"/>
      <c r="BK265" s="265"/>
      <c r="BL265" s="265"/>
      <c r="BM265" s="265"/>
    </row>
    <row r="266" spans="1:65" x14ac:dyDescent="0.25">
      <c r="A266" s="265"/>
      <c r="B266" s="266"/>
      <c r="C266" s="266"/>
      <c r="D266" s="267"/>
      <c r="E266" s="267"/>
      <c r="F266" s="267"/>
      <c r="G266" s="267"/>
      <c r="H266" s="81"/>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67"/>
      <c r="AE266" s="267"/>
      <c r="AF266" s="267"/>
      <c r="AG266" s="267"/>
      <c r="AH266" s="267"/>
      <c r="AI266" s="267"/>
      <c r="AJ266" s="267"/>
      <c r="AK266" s="267"/>
      <c r="AL266" s="266"/>
      <c r="AM266" s="266"/>
      <c r="AN266" s="267"/>
      <c r="AO266" s="267"/>
      <c r="AP266" s="267"/>
      <c r="AQ266" s="267"/>
      <c r="AR266" s="267"/>
      <c r="AS266" s="267"/>
      <c r="AT266" s="267"/>
      <c r="AU266" s="267"/>
      <c r="AV266" s="265"/>
      <c r="AW266" s="265"/>
      <c r="AX266" s="265"/>
      <c r="AY266" s="265"/>
      <c r="AZ266" s="265"/>
      <c r="BA266" s="265"/>
      <c r="BB266" s="265"/>
      <c r="BC266" s="268"/>
      <c r="BD266" s="268"/>
      <c r="BE266" s="269"/>
      <c r="BF266" s="270"/>
      <c r="BG266" s="270"/>
      <c r="BH266" s="267"/>
      <c r="BI266" s="265"/>
      <c r="BJ266" s="265"/>
      <c r="BK266" s="265"/>
      <c r="BL266" s="265"/>
      <c r="BM266" s="265"/>
    </row>
    <row r="267" spans="1:65" x14ac:dyDescent="0.25">
      <c r="A267" s="265"/>
      <c r="B267" s="266"/>
      <c r="C267" s="266"/>
      <c r="D267" s="267"/>
      <c r="E267" s="267"/>
      <c r="F267" s="267"/>
      <c r="G267" s="267"/>
      <c r="H267" s="81"/>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67"/>
      <c r="AE267" s="267"/>
      <c r="AF267" s="267"/>
      <c r="AG267" s="267"/>
      <c r="AH267" s="267"/>
      <c r="AI267" s="267"/>
      <c r="AJ267" s="267"/>
      <c r="AK267" s="267"/>
      <c r="AL267" s="266"/>
      <c r="AM267" s="266"/>
      <c r="AN267" s="267"/>
      <c r="AO267" s="267"/>
      <c r="AP267" s="267"/>
      <c r="AQ267" s="267"/>
      <c r="AR267" s="267"/>
      <c r="AS267" s="267"/>
      <c r="AT267" s="267"/>
      <c r="AU267" s="267"/>
      <c r="AV267" s="265"/>
      <c r="AW267" s="265"/>
      <c r="AX267" s="265"/>
      <c r="AY267" s="265"/>
      <c r="AZ267" s="265"/>
      <c r="BA267" s="265"/>
      <c r="BB267" s="265"/>
      <c r="BC267" s="268"/>
      <c r="BD267" s="268"/>
      <c r="BE267" s="269"/>
      <c r="BF267" s="270"/>
      <c r="BG267" s="270"/>
      <c r="BH267" s="267"/>
      <c r="BI267" s="265"/>
      <c r="BJ267" s="265"/>
      <c r="BK267" s="265"/>
      <c r="BL267" s="265"/>
      <c r="BM267" s="265"/>
    </row>
    <row r="268" spans="1:65" x14ac:dyDescent="0.25">
      <c r="A268" s="265"/>
      <c r="B268" s="266"/>
      <c r="C268" s="266"/>
      <c r="D268" s="267"/>
      <c r="E268" s="267"/>
      <c r="F268" s="267"/>
      <c r="G268" s="267"/>
      <c r="H268" s="81"/>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67"/>
      <c r="AE268" s="267"/>
      <c r="AF268" s="267"/>
      <c r="AG268" s="267"/>
      <c r="AH268" s="267"/>
      <c r="AI268" s="267"/>
      <c r="AJ268" s="267"/>
      <c r="AK268" s="267"/>
      <c r="AL268" s="266"/>
      <c r="AM268" s="266"/>
      <c r="AN268" s="267"/>
      <c r="AO268" s="267"/>
      <c r="AP268" s="267"/>
      <c r="AQ268" s="267"/>
      <c r="AR268" s="267"/>
      <c r="AS268" s="267"/>
      <c r="AT268" s="267"/>
      <c r="AU268" s="267"/>
      <c r="AV268" s="265"/>
      <c r="AW268" s="265"/>
      <c r="AX268" s="265"/>
      <c r="AY268" s="265"/>
      <c r="AZ268" s="265"/>
      <c r="BA268" s="265"/>
      <c r="BB268" s="265"/>
      <c r="BC268" s="268"/>
      <c r="BD268" s="268"/>
      <c r="BE268" s="269"/>
      <c r="BF268" s="270"/>
      <c r="BG268" s="270"/>
      <c r="BH268" s="267"/>
      <c r="BI268" s="265"/>
      <c r="BJ268" s="265"/>
      <c r="BK268" s="265"/>
      <c r="BL268" s="265"/>
      <c r="BM268" s="265"/>
    </row>
    <row r="269" spans="1:65" x14ac:dyDescent="0.25">
      <c r="A269" s="265"/>
      <c r="B269" s="266"/>
      <c r="C269" s="266"/>
      <c r="D269" s="267"/>
      <c r="E269" s="267"/>
      <c r="F269" s="267"/>
      <c r="G269" s="267"/>
      <c r="H269" s="81"/>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67"/>
      <c r="AE269" s="267"/>
      <c r="AF269" s="267"/>
      <c r="AG269" s="267"/>
      <c r="AH269" s="267"/>
      <c r="AI269" s="267"/>
      <c r="AJ269" s="267"/>
      <c r="AK269" s="267"/>
      <c r="AL269" s="266"/>
      <c r="AM269" s="266"/>
      <c r="AN269" s="267"/>
      <c r="AO269" s="267"/>
      <c r="AP269" s="267"/>
      <c r="AQ269" s="267"/>
      <c r="AR269" s="267"/>
      <c r="AS269" s="267"/>
      <c r="AT269" s="267"/>
      <c r="AU269" s="267"/>
      <c r="AV269" s="265"/>
      <c r="AW269" s="265"/>
      <c r="AX269" s="265"/>
      <c r="AY269" s="265"/>
      <c r="AZ269" s="265"/>
      <c r="BA269" s="265"/>
      <c r="BB269" s="265"/>
      <c r="BC269" s="268"/>
      <c r="BD269" s="268"/>
      <c r="BE269" s="269"/>
      <c r="BF269" s="270"/>
      <c r="BG269" s="270"/>
      <c r="BH269" s="267"/>
      <c r="BI269" s="265"/>
      <c r="BJ269" s="265"/>
      <c r="BK269" s="265"/>
      <c r="BL269" s="265"/>
      <c r="BM269" s="265"/>
    </row>
    <row r="270" spans="1:65" x14ac:dyDescent="0.25">
      <c r="A270" s="265"/>
      <c r="B270" s="266"/>
      <c r="C270" s="266"/>
      <c r="D270" s="267"/>
      <c r="E270" s="267"/>
      <c r="F270" s="267"/>
      <c r="G270" s="267"/>
      <c r="H270" s="81"/>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67"/>
      <c r="AE270" s="267"/>
      <c r="AF270" s="267"/>
      <c r="AG270" s="267"/>
      <c r="AH270" s="267"/>
      <c r="AI270" s="267"/>
      <c r="AJ270" s="267"/>
      <c r="AK270" s="267"/>
      <c r="AL270" s="266"/>
      <c r="AM270" s="266"/>
      <c r="AN270" s="267"/>
      <c r="AO270" s="267"/>
      <c r="AP270" s="267"/>
      <c r="AQ270" s="267"/>
      <c r="AR270" s="267"/>
      <c r="AS270" s="267"/>
      <c r="AT270" s="267"/>
      <c r="AU270" s="267"/>
      <c r="AV270" s="265"/>
      <c r="AW270" s="265"/>
      <c r="AX270" s="265"/>
      <c r="AY270" s="265"/>
      <c r="AZ270" s="265"/>
      <c r="BA270" s="265"/>
      <c r="BB270" s="265"/>
      <c r="BC270" s="268"/>
      <c r="BD270" s="268"/>
      <c r="BE270" s="269"/>
      <c r="BF270" s="270"/>
      <c r="BG270" s="270"/>
      <c r="BH270" s="267"/>
      <c r="BI270" s="265"/>
      <c r="BJ270" s="265"/>
      <c r="BK270" s="265"/>
      <c r="BL270" s="265"/>
      <c r="BM270" s="265"/>
    </row>
    <row r="271" spans="1:65" x14ac:dyDescent="0.25">
      <c r="A271" s="265"/>
      <c r="B271" s="266"/>
      <c r="C271" s="266"/>
      <c r="D271" s="267"/>
      <c r="E271" s="267"/>
      <c r="F271" s="267"/>
      <c r="G271" s="267"/>
      <c r="H271" s="81"/>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67"/>
      <c r="AE271" s="267"/>
      <c r="AF271" s="267"/>
      <c r="AG271" s="267"/>
      <c r="AH271" s="267"/>
      <c r="AI271" s="267"/>
      <c r="AJ271" s="267"/>
      <c r="AK271" s="267"/>
      <c r="AL271" s="266"/>
      <c r="AM271" s="266"/>
      <c r="AN271" s="267"/>
      <c r="AO271" s="267"/>
      <c r="AP271" s="267"/>
      <c r="AQ271" s="267"/>
      <c r="AR271" s="267"/>
      <c r="AS271" s="267"/>
      <c r="AT271" s="267"/>
      <c r="AU271" s="267"/>
      <c r="AV271" s="265"/>
      <c r="AW271" s="265"/>
      <c r="AX271" s="265"/>
      <c r="AY271" s="265"/>
      <c r="AZ271" s="265"/>
      <c r="BA271" s="265"/>
      <c r="BB271" s="265"/>
      <c r="BC271" s="268"/>
      <c r="BD271" s="268"/>
      <c r="BE271" s="269"/>
      <c r="BF271" s="270"/>
      <c r="BG271" s="270"/>
      <c r="BH271" s="267"/>
      <c r="BI271" s="265"/>
      <c r="BJ271" s="265"/>
      <c r="BK271" s="265"/>
      <c r="BL271" s="265"/>
      <c r="BM271" s="265"/>
    </row>
    <row r="272" spans="1:65" x14ac:dyDescent="0.25">
      <c r="A272" s="265"/>
      <c r="B272" s="266"/>
      <c r="C272" s="266"/>
      <c r="D272" s="267"/>
      <c r="E272" s="267"/>
      <c r="F272" s="267"/>
      <c r="G272" s="267"/>
      <c r="H272" s="81"/>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67"/>
      <c r="AE272" s="267"/>
      <c r="AF272" s="267"/>
      <c r="AG272" s="267"/>
      <c r="AH272" s="267"/>
      <c r="AI272" s="267"/>
      <c r="AJ272" s="267"/>
      <c r="AK272" s="267"/>
      <c r="AL272" s="266"/>
      <c r="AM272" s="266"/>
      <c r="AN272" s="267"/>
      <c r="AO272" s="267"/>
      <c r="AP272" s="267"/>
      <c r="AQ272" s="267"/>
      <c r="AR272" s="267"/>
      <c r="AS272" s="267"/>
      <c r="AT272" s="267"/>
      <c r="AU272" s="267"/>
      <c r="AV272" s="265"/>
      <c r="AW272" s="265"/>
      <c r="AX272" s="265"/>
      <c r="AY272" s="265"/>
      <c r="AZ272" s="265"/>
      <c r="BA272" s="265"/>
      <c r="BB272" s="265"/>
      <c r="BC272" s="268"/>
      <c r="BD272" s="268"/>
      <c r="BE272" s="269"/>
      <c r="BF272" s="270"/>
      <c r="BG272" s="270"/>
      <c r="BH272" s="267"/>
      <c r="BI272" s="265"/>
      <c r="BJ272" s="265"/>
      <c r="BK272" s="265"/>
      <c r="BL272" s="265"/>
      <c r="BM272" s="265"/>
    </row>
    <row r="273" spans="1:65" x14ac:dyDescent="0.25">
      <c r="A273" s="265"/>
      <c r="B273" s="266"/>
      <c r="C273" s="266"/>
      <c r="D273" s="267"/>
      <c r="E273" s="267"/>
      <c r="F273" s="267"/>
      <c r="G273" s="267"/>
      <c r="H273" s="81"/>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67"/>
      <c r="AE273" s="267"/>
      <c r="AF273" s="267"/>
      <c r="AG273" s="267"/>
      <c r="AH273" s="267"/>
      <c r="AI273" s="267"/>
      <c r="AJ273" s="267"/>
      <c r="AK273" s="267"/>
      <c r="AL273" s="266"/>
      <c r="AM273" s="266"/>
      <c r="AN273" s="267"/>
      <c r="AO273" s="267"/>
      <c r="AP273" s="267"/>
      <c r="AQ273" s="267"/>
      <c r="AR273" s="267"/>
      <c r="AS273" s="267"/>
      <c r="AT273" s="267"/>
      <c r="AU273" s="267"/>
      <c r="AV273" s="265"/>
      <c r="AW273" s="265"/>
      <c r="AX273" s="265"/>
      <c r="AY273" s="265"/>
      <c r="AZ273" s="265"/>
      <c r="BA273" s="265"/>
      <c r="BB273" s="265"/>
      <c r="BC273" s="268"/>
      <c r="BD273" s="268"/>
      <c r="BE273" s="269"/>
      <c r="BF273" s="270"/>
      <c r="BG273" s="270"/>
      <c r="BH273" s="267"/>
      <c r="BI273" s="265"/>
      <c r="BJ273" s="265"/>
      <c r="BK273" s="265"/>
      <c r="BL273" s="265"/>
      <c r="BM273" s="265"/>
    </row>
    <row r="274" spans="1:65" x14ac:dyDescent="0.25">
      <c r="A274" s="265"/>
      <c r="B274" s="266"/>
      <c r="C274" s="266"/>
      <c r="D274" s="267"/>
      <c r="E274" s="267"/>
      <c r="F274" s="267"/>
      <c r="G274" s="267"/>
      <c r="H274" s="81"/>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67"/>
      <c r="AE274" s="267"/>
      <c r="AF274" s="267"/>
      <c r="AG274" s="267"/>
      <c r="AH274" s="267"/>
      <c r="AI274" s="267"/>
      <c r="AJ274" s="267"/>
      <c r="AK274" s="267"/>
      <c r="AL274" s="266"/>
      <c r="AM274" s="266"/>
      <c r="AN274" s="267"/>
      <c r="AO274" s="267"/>
      <c r="AP274" s="267"/>
      <c r="AQ274" s="267"/>
      <c r="AR274" s="267"/>
      <c r="AS274" s="267"/>
      <c r="AT274" s="267"/>
      <c r="AU274" s="267"/>
      <c r="AV274" s="265"/>
      <c r="AW274" s="265"/>
      <c r="AX274" s="265"/>
      <c r="AY274" s="265"/>
      <c r="AZ274" s="265"/>
      <c r="BA274" s="265"/>
      <c r="BB274" s="265"/>
      <c r="BC274" s="268"/>
      <c r="BD274" s="268"/>
      <c r="BE274" s="269"/>
      <c r="BF274" s="270"/>
      <c r="BG274" s="270"/>
      <c r="BH274" s="267"/>
      <c r="BI274" s="265"/>
      <c r="BJ274" s="265"/>
      <c r="BK274" s="265"/>
      <c r="BL274" s="265"/>
      <c r="BM274" s="265"/>
    </row>
    <row r="275" spans="1:65" x14ac:dyDescent="0.25">
      <c r="A275" s="265"/>
      <c r="B275" s="266"/>
      <c r="C275" s="266"/>
      <c r="D275" s="267"/>
      <c r="E275" s="267"/>
      <c r="F275" s="267"/>
      <c r="G275" s="267"/>
      <c r="H275" s="81"/>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67"/>
      <c r="AE275" s="267"/>
      <c r="AF275" s="267"/>
      <c r="AG275" s="267"/>
      <c r="AH275" s="267"/>
      <c r="AI275" s="267"/>
      <c r="AJ275" s="267"/>
      <c r="AK275" s="267"/>
      <c r="AL275" s="266"/>
      <c r="AM275" s="266"/>
      <c r="AN275" s="267"/>
      <c r="AO275" s="267"/>
      <c r="AP275" s="267"/>
      <c r="AQ275" s="267"/>
      <c r="AR275" s="267"/>
      <c r="AS275" s="267"/>
      <c r="AT275" s="267"/>
      <c r="AU275" s="267"/>
      <c r="AV275" s="265"/>
      <c r="AW275" s="265"/>
      <c r="AX275" s="265"/>
      <c r="AY275" s="265"/>
      <c r="AZ275" s="265"/>
      <c r="BA275" s="265"/>
      <c r="BB275" s="265"/>
      <c r="BC275" s="268"/>
      <c r="BD275" s="268"/>
      <c r="BE275" s="269"/>
      <c r="BF275" s="270"/>
      <c r="BG275" s="270"/>
      <c r="BH275" s="267"/>
      <c r="BI275" s="265"/>
      <c r="BJ275" s="265"/>
      <c r="BK275" s="265"/>
      <c r="BL275" s="265"/>
      <c r="BM275" s="265"/>
    </row>
    <row r="276" spans="1:65" x14ac:dyDescent="0.25">
      <c r="A276" s="265"/>
      <c r="B276" s="266"/>
      <c r="C276" s="266"/>
      <c r="D276" s="267"/>
      <c r="E276" s="267"/>
      <c r="F276" s="267"/>
      <c r="G276" s="267"/>
      <c r="H276" s="81"/>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67"/>
      <c r="AE276" s="267"/>
      <c r="AF276" s="267"/>
      <c r="AG276" s="267"/>
      <c r="AH276" s="267"/>
      <c r="AI276" s="267"/>
      <c r="AJ276" s="267"/>
      <c r="AK276" s="267"/>
      <c r="AL276" s="266"/>
      <c r="AM276" s="266"/>
      <c r="AN276" s="267"/>
      <c r="AO276" s="267"/>
      <c r="AP276" s="267"/>
      <c r="AQ276" s="267"/>
      <c r="AR276" s="267"/>
      <c r="AS276" s="267"/>
      <c r="AT276" s="267"/>
      <c r="AU276" s="267"/>
      <c r="AV276" s="265"/>
      <c r="AW276" s="265"/>
      <c r="AX276" s="265"/>
      <c r="AY276" s="265"/>
      <c r="AZ276" s="265"/>
      <c r="BA276" s="265"/>
      <c r="BB276" s="265"/>
      <c r="BC276" s="268"/>
      <c r="BD276" s="268"/>
      <c r="BE276" s="269"/>
      <c r="BF276" s="270"/>
      <c r="BG276" s="270"/>
      <c r="BH276" s="267"/>
      <c r="BI276" s="265"/>
      <c r="BJ276" s="265"/>
      <c r="BK276" s="265"/>
      <c r="BL276" s="265"/>
      <c r="BM276" s="265"/>
    </row>
    <row r="277" spans="1:65" x14ac:dyDescent="0.25">
      <c r="A277" s="265"/>
      <c r="B277" s="266"/>
      <c r="C277" s="266"/>
      <c r="D277" s="267"/>
      <c r="E277" s="267"/>
      <c r="F277" s="267"/>
      <c r="G277" s="267"/>
      <c r="H277" s="81"/>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67"/>
      <c r="AE277" s="267"/>
      <c r="AF277" s="267"/>
      <c r="AG277" s="267"/>
      <c r="AH277" s="267"/>
      <c r="AI277" s="267"/>
      <c r="AJ277" s="267"/>
      <c r="AK277" s="267"/>
      <c r="AL277" s="266"/>
      <c r="AM277" s="266"/>
      <c r="AN277" s="267"/>
      <c r="AO277" s="267"/>
      <c r="AP277" s="267"/>
      <c r="AQ277" s="267"/>
      <c r="AR277" s="267"/>
      <c r="AS277" s="267"/>
      <c r="AT277" s="267"/>
      <c r="AU277" s="267"/>
      <c r="AV277" s="265"/>
      <c r="AW277" s="265"/>
      <c r="AX277" s="265"/>
      <c r="AY277" s="265"/>
      <c r="AZ277" s="265"/>
      <c r="BA277" s="265"/>
      <c r="BB277" s="265"/>
      <c r="BC277" s="268"/>
      <c r="BD277" s="268"/>
      <c r="BE277" s="269"/>
      <c r="BF277" s="270"/>
      <c r="BG277" s="270"/>
      <c r="BH277" s="267"/>
      <c r="BI277" s="265"/>
      <c r="BJ277" s="265"/>
      <c r="BK277" s="265"/>
      <c r="BL277" s="265"/>
      <c r="BM277" s="265"/>
    </row>
    <row r="278" spans="1:65" x14ac:dyDescent="0.25">
      <c r="A278" s="265"/>
      <c r="B278" s="266"/>
      <c r="C278" s="266"/>
      <c r="D278" s="267"/>
      <c r="E278" s="267"/>
      <c r="F278" s="267"/>
      <c r="G278" s="267"/>
      <c r="H278" s="81"/>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67"/>
      <c r="AE278" s="267"/>
      <c r="AF278" s="267"/>
      <c r="AG278" s="267"/>
      <c r="AH278" s="267"/>
      <c r="AI278" s="267"/>
      <c r="AJ278" s="267"/>
      <c r="AK278" s="267"/>
      <c r="AL278" s="266"/>
      <c r="AM278" s="266"/>
      <c r="AN278" s="267"/>
      <c r="AO278" s="267"/>
      <c r="AP278" s="267"/>
      <c r="AQ278" s="267"/>
      <c r="AR278" s="267"/>
      <c r="AS278" s="267"/>
      <c r="AT278" s="267"/>
      <c r="AU278" s="267"/>
      <c r="AV278" s="265"/>
      <c r="AW278" s="265"/>
      <c r="AX278" s="265"/>
      <c r="AY278" s="265"/>
      <c r="AZ278" s="265"/>
      <c r="BA278" s="265"/>
      <c r="BB278" s="265"/>
      <c r="BC278" s="268"/>
      <c r="BD278" s="268"/>
      <c r="BE278" s="269"/>
      <c r="BF278" s="270"/>
      <c r="BG278" s="270"/>
      <c r="BH278" s="267"/>
      <c r="BI278" s="265"/>
      <c r="BJ278" s="265"/>
      <c r="BK278" s="265"/>
      <c r="BL278" s="265"/>
      <c r="BM278" s="265"/>
    </row>
    <row r="279" spans="1:65" x14ac:dyDescent="0.25">
      <c r="A279" s="265"/>
      <c r="B279" s="266"/>
      <c r="C279" s="266"/>
      <c r="D279" s="267"/>
      <c r="E279" s="267"/>
      <c r="F279" s="267"/>
      <c r="G279" s="267"/>
      <c r="H279" s="81"/>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67"/>
      <c r="AE279" s="267"/>
      <c r="AF279" s="267"/>
      <c r="AG279" s="267"/>
      <c r="AH279" s="267"/>
      <c r="AI279" s="267"/>
      <c r="AJ279" s="267"/>
      <c r="AK279" s="267"/>
      <c r="AL279" s="266"/>
      <c r="AM279" s="266"/>
      <c r="AN279" s="267"/>
      <c r="AO279" s="267"/>
      <c r="AP279" s="267"/>
      <c r="AQ279" s="267"/>
      <c r="AR279" s="267"/>
      <c r="AS279" s="267"/>
      <c r="AT279" s="267"/>
      <c r="AU279" s="267"/>
      <c r="AV279" s="265"/>
      <c r="AW279" s="265"/>
      <c r="AX279" s="265"/>
      <c r="AY279" s="265"/>
      <c r="AZ279" s="265"/>
      <c r="BA279" s="265"/>
      <c r="BB279" s="265"/>
      <c r="BC279" s="268"/>
      <c r="BD279" s="268"/>
      <c r="BE279" s="269"/>
      <c r="BF279" s="270"/>
      <c r="BG279" s="270"/>
      <c r="BH279" s="267"/>
      <c r="BI279" s="265"/>
      <c r="BJ279" s="265"/>
      <c r="BK279" s="265"/>
      <c r="BL279" s="265"/>
      <c r="BM279" s="265"/>
    </row>
    <row r="280" spans="1:65" x14ac:dyDescent="0.25">
      <c r="A280" s="265"/>
      <c r="B280" s="266"/>
      <c r="C280" s="266"/>
      <c r="D280" s="267"/>
      <c r="E280" s="267"/>
      <c r="F280" s="267"/>
      <c r="G280" s="267"/>
      <c r="H280" s="81"/>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6"/>
      <c r="AM280" s="266"/>
      <c r="AN280" s="267"/>
      <c r="AO280" s="267"/>
      <c r="AP280" s="267"/>
      <c r="AQ280" s="267"/>
      <c r="AR280" s="267"/>
      <c r="AS280" s="267"/>
      <c r="AT280" s="267"/>
      <c r="AU280" s="267"/>
      <c r="AV280" s="265"/>
      <c r="AW280" s="265"/>
      <c r="AX280" s="265"/>
      <c r="AY280" s="265"/>
      <c r="AZ280" s="265"/>
      <c r="BA280" s="265"/>
      <c r="BB280" s="265"/>
      <c r="BC280" s="268"/>
      <c r="BD280" s="268"/>
      <c r="BE280" s="269"/>
      <c r="BF280" s="270"/>
      <c r="BG280" s="270"/>
      <c r="BH280" s="267"/>
      <c r="BI280" s="265"/>
      <c r="BJ280" s="265"/>
      <c r="BK280" s="265"/>
      <c r="BL280" s="265"/>
      <c r="BM280" s="265"/>
    </row>
    <row r="281" spans="1:65" x14ac:dyDescent="0.25">
      <c r="A281" s="265"/>
      <c r="B281" s="266"/>
      <c r="C281" s="266"/>
      <c r="D281" s="267"/>
      <c r="E281" s="267"/>
      <c r="F281" s="267"/>
      <c r="G281" s="267"/>
      <c r="H281" s="81"/>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67"/>
      <c r="AE281" s="267"/>
      <c r="AF281" s="267"/>
      <c r="AG281" s="267"/>
      <c r="AH281" s="267"/>
      <c r="AI281" s="267"/>
      <c r="AJ281" s="267"/>
      <c r="AK281" s="267"/>
      <c r="AL281" s="266"/>
      <c r="AM281" s="266"/>
      <c r="AN281" s="267"/>
      <c r="AO281" s="267"/>
      <c r="AP281" s="267"/>
      <c r="AQ281" s="267"/>
      <c r="AR281" s="267"/>
      <c r="AS281" s="267"/>
      <c r="AT281" s="267"/>
      <c r="AU281" s="267"/>
      <c r="AV281" s="265"/>
      <c r="AW281" s="265"/>
      <c r="AX281" s="265"/>
      <c r="AY281" s="265"/>
      <c r="AZ281" s="265"/>
      <c r="BA281" s="265"/>
      <c r="BB281" s="265"/>
      <c r="BC281" s="268"/>
      <c r="BD281" s="268"/>
      <c r="BE281" s="269"/>
      <c r="BF281" s="270"/>
      <c r="BG281" s="270"/>
      <c r="BH281" s="267"/>
      <c r="BI281" s="265"/>
      <c r="BJ281" s="265"/>
      <c r="BK281" s="265"/>
      <c r="BL281" s="265"/>
      <c r="BM281" s="265"/>
    </row>
    <row r="282" spans="1:65" x14ac:dyDescent="0.25">
      <c r="A282" s="265"/>
      <c r="B282" s="266"/>
      <c r="C282" s="266"/>
      <c r="D282" s="267"/>
      <c r="E282" s="267"/>
      <c r="F282" s="267"/>
      <c r="G282" s="267"/>
      <c r="H282" s="81"/>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67"/>
      <c r="AE282" s="267"/>
      <c r="AF282" s="267"/>
      <c r="AG282" s="267"/>
      <c r="AH282" s="267"/>
      <c r="AI282" s="267"/>
      <c r="AJ282" s="267"/>
      <c r="AK282" s="267"/>
      <c r="AL282" s="266"/>
      <c r="AM282" s="266"/>
      <c r="AN282" s="267"/>
      <c r="AO282" s="267"/>
      <c r="AP282" s="267"/>
      <c r="AQ282" s="267"/>
      <c r="AR282" s="267"/>
      <c r="AS282" s="267"/>
      <c r="AT282" s="267"/>
      <c r="AU282" s="267"/>
      <c r="AV282" s="265"/>
      <c r="AW282" s="265"/>
      <c r="AX282" s="265"/>
      <c r="AY282" s="265"/>
      <c r="AZ282" s="265"/>
      <c r="BA282" s="265"/>
      <c r="BB282" s="265"/>
      <c r="BC282" s="268"/>
      <c r="BD282" s="268"/>
      <c r="BE282" s="269"/>
      <c r="BF282" s="270"/>
      <c r="BG282" s="270"/>
      <c r="BH282" s="267"/>
      <c r="BI282" s="265"/>
      <c r="BJ282" s="265"/>
      <c r="BK282" s="265"/>
      <c r="BL282" s="265"/>
      <c r="BM282" s="265"/>
    </row>
    <row r="283" spans="1:65" x14ac:dyDescent="0.25">
      <c r="A283" s="265"/>
      <c r="B283" s="266"/>
      <c r="C283" s="266"/>
      <c r="D283" s="267"/>
      <c r="E283" s="267"/>
      <c r="F283" s="267"/>
      <c r="G283" s="267"/>
      <c r="H283" s="81"/>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67"/>
      <c r="AE283" s="267"/>
      <c r="AF283" s="267"/>
      <c r="AG283" s="267"/>
      <c r="AH283" s="267"/>
      <c r="AI283" s="267"/>
      <c r="AJ283" s="267"/>
      <c r="AK283" s="267"/>
      <c r="AL283" s="266"/>
      <c r="AM283" s="266"/>
      <c r="AN283" s="267"/>
      <c r="AO283" s="267"/>
      <c r="AP283" s="267"/>
      <c r="AQ283" s="267"/>
      <c r="AR283" s="267"/>
      <c r="AS283" s="267"/>
      <c r="AT283" s="267"/>
      <c r="AU283" s="267"/>
      <c r="AV283" s="265"/>
      <c r="AW283" s="265"/>
      <c r="AX283" s="265"/>
      <c r="AY283" s="265"/>
      <c r="AZ283" s="265"/>
      <c r="BA283" s="265"/>
      <c r="BB283" s="265"/>
      <c r="BC283" s="268"/>
      <c r="BD283" s="268"/>
      <c r="BE283" s="269"/>
      <c r="BF283" s="270"/>
      <c r="BG283" s="270"/>
      <c r="BH283" s="267"/>
      <c r="BI283" s="265"/>
      <c r="BJ283" s="265"/>
      <c r="BK283" s="265"/>
      <c r="BL283" s="265"/>
      <c r="BM283" s="265"/>
    </row>
    <row r="284" spans="1:65" x14ac:dyDescent="0.25">
      <c r="A284" s="265"/>
      <c r="B284" s="266"/>
      <c r="C284" s="266"/>
      <c r="D284" s="267"/>
      <c r="E284" s="267"/>
      <c r="F284" s="267"/>
      <c r="G284" s="267"/>
      <c r="H284" s="81"/>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67"/>
      <c r="AE284" s="267"/>
      <c r="AF284" s="267"/>
      <c r="AG284" s="267"/>
      <c r="AH284" s="267"/>
      <c r="AI284" s="267"/>
      <c r="AJ284" s="267"/>
      <c r="AK284" s="267"/>
      <c r="AL284" s="266"/>
      <c r="AM284" s="266"/>
      <c r="AN284" s="267"/>
      <c r="AO284" s="267"/>
      <c r="AP284" s="267"/>
      <c r="AQ284" s="267"/>
      <c r="AR284" s="267"/>
      <c r="AS284" s="267"/>
      <c r="AT284" s="267"/>
      <c r="AU284" s="267"/>
      <c r="AV284" s="265"/>
      <c r="AW284" s="265"/>
      <c r="AX284" s="265"/>
      <c r="AY284" s="265"/>
      <c r="AZ284" s="265"/>
      <c r="BA284" s="265"/>
      <c r="BB284" s="265"/>
      <c r="BC284" s="268"/>
      <c r="BD284" s="268"/>
      <c r="BE284" s="269"/>
      <c r="BF284" s="270"/>
      <c r="BG284" s="270"/>
      <c r="BH284" s="267"/>
      <c r="BI284" s="265"/>
      <c r="BJ284" s="265"/>
      <c r="BK284" s="265"/>
      <c r="BL284" s="265"/>
      <c r="BM284" s="265"/>
    </row>
    <row r="285" spans="1:65" x14ac:dyDescent="0.25">
      <c r="A285" s="265"/>
      <c r="B285" s="266"/>
      <c r="C285" s="266"/>
      <c r="D285" s="267"/>
      <c r="E285" s="267"/>
      <c r="F285" s="267"/>
      <c r="G285" s="267"/>
      <c r="H285" s="81"/>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67"/>
      <c r="AE285" s="267"/>
      <c r="AF285" s="267"/>
      <c r="AG285" s="267"/>
      <c r="AH285" s="267"/>
      <c r="AI285" s="267"/>
      <c r="AJ285" s="267"/>
      <c r="AK285" s="267"/>
      <c r="AL285" s="266"/>
      <c r="AM285" s="266"/>
      <c r="AN285" s="267"/>
      <c r="AO285" s="267"/>
      <c r="AP285" s="267"/>
      <c r="AQ285" s="267"/>
      <c r="AR285" s="267"/>
      <c r="AS285" s="267"/>
      <c r="AT285" s="267"/>
      <c r="AU285" s="267"/>
      <c r="AV285" s="265"/>
      <c r="AW285" s="265"/>
      <c r="AX285" s="265"/>
      <c r="AY285" s="265"/>
      <c r="AZ285" s="265"/>
      <c r="BA285" s="265"/>
      <c r="BB285" s="265"/>
      <c r="BC285" s="268"/>
      <c r="BD285" s="268"/>
      <c r="BE285" s="269"/>
      <c r="BF285" s="270"/>
      <c r="BG285" s="270"/>
      <c r="BH285" s="267"/>
      <c r="BI285" s="265"/>
      <c r="BJ285" s="265"/>
      <c r="BK285" s="265"/>
      <c r="BL285" s="265"/>
      <c r="BM285" s="265"/>
    </row>
    <row r="286" spans="1:65" x14ac:dyDescent="0.25">
      <c r="A286" s="265"/>
      <c r="B286" s="266"/>
      <c r="C286" s="266"/>
      <c r="D286" s="267"/>
      <c r="E286" s="267"/>
      <c r="F286" s="267"/>
      <c r="G286" s="267"/>
      <c r="H286" s="81"/>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67"/>
      <c r="AE286" s="267"/>
      <c r="AF286" s="267"/>
      <c r="AG286" s="267"/>
      <c r="AH286" s="267"/>
      <c r="AI286" s="267"/>
      <c r="AJ286" s="267"/>
      <c r="AK286" s="267"/>
      <c r="AL286" s="266"/>
      <c r="AM286" s="266"/>
      <c r="AN286" s="267"/>
      <c r="AO286" s="267"/>
      <c r="AP286" s="267"/>
      <c r="AQ286" s="267"/>
      <c r="AR286" s="267"/>
      <c r="AS286" s="267"/>
      <c r="AT286" s="267"/>
      <c r="AU286" s="267"/>
      <c r="AV286" s="265"/>
      <c r="AW286" s="265"/>
      <c r="AX286" s="265"/>
      <c r="AY286" s="265"/>
      <c r="AZ286" s="265"/>
      <c r="BA286" s="265"/>
      <c r="BB286" s="265"/>
      <c r="BC286" s="268"/>
      <c r="BD286" s="268"/>
      <c r="BE286" s="269"/>
      <c r="BF286" s="270"/>
      <c r="BG286" s="270"/>
      <c r="BH286" s="267"/>
      <c r="BI286" s="265"/>
      <c r="BJ286" s="265"/>
      <c r="BK286" s="265"/>
      <c r="BL286" s="265"/>
      <c r="BM286" s="265"/>
    </row>
    <row r="287" spans="1:65" x14ac:dyDescent="0.25">
      <c r="A287" s="265"/>
      <c r="B287" s="266"/>
      <c r="C287" s="266"/>
      <c r="D287" s="267"/>
      <c r="E287" s="267"/>
      <c r="F287" s="267"/>
      <c r="G287" s="267"/>
      <c r="H287" s="81"/>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67"/>
      <c r="AE287" s="267"/>
      <c r="AF287" s="267"/>
      <c r="AG287" s="267"/>
      <c r="AH287" s="267"/>
      <c r="AI287" s="267"/>
      <c r="AJ287" s="267"/>
      <c r="AK287" s="267"/>
      <c r="AL287" s="266"/>
      <c r="AM287" s="266"/>
      <c r="AN287" s="267"/>
      <c r="AO287" s="267"/>
      <c r="AP287" s="267"/>
      <c r="AQ287" s="267"/>
      <c r="AR287" s="267"/>
      <c r="AS287" s="267"/>
      <c r="AT287" s="267"/>
      <c r="AU287" s="267"/>
      <c r="AV287" s="265"/>
      <c r="AW287" s="265"/>
      <c r="AX287" s="265"/>
      <c r="AY287" s="265"/>
      <c r="AZ287" s="265"/>
      <c r="BA287" s="265"/>
      <c r="BB287" s="265"/>
      <c r="BC287" s="268"/>
      <c r="BD287" s="268"/>
      <c r="BE287" s="269"/>
      <c r="BF287" s="270"/>
      <c r="BG287" s="270"/>
      <c r="BH287" s="267"/>
      <c r="BI287" s="265"/>
      <c r="BJ287" s="265"/>
      <c r="BK287" s="265"/>
      <c r="BL287" s="265"/>
      <c r="BM287" s="265"/>
    </row>
    <row r="288" spans="1:65" x14ac:dyDescent="0.25">
      <c r="A288" s="265"/>
      <c r="B288" s="266"/>
      <c r="C288" s="266"/>
      <c r="D288" s="267"/>
      <c r="E288" s="267"/>
      <c r="F288" s="267"/>
      <c r="G288" s="267"/>
      <c r="H288" s="81"/>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67"/>
      <c r="AE288" s="267"/>
      <c r="AF288" s="267"/>
      <c r="AG288" s="267"/>
      <c r="AH288" s="267"/>
      <c r="AI288" s="267"/>
      <c r="AJ288" s="267"/>
      <c r="AK288" s="267"/>
      <c r="AL288" s="266"/>
      <c r="AM288" s="266"/>
      <c r="AN288" s="267"/>
      <c r="AO288" s="267"/>
      <c r="AP288" s="267"/>
      <c r="AQ288" s="267"/>
      <c r="AR288" s="267"/>
      <c r="AS288" s="267"/>
      <c r="AT288" s="267"/>
      <c r="AU288" s="267"/>
      <c r="AV288" s="265"/>
      <c r="AW288" s="265"/>
      <c r="AX288" s="265"/>
      <c r="AY288" s="265"/>
      <c r="AZ288" s="265"/>
      <c r="BA288" s="265"/>
      <c r="BB288" s="265"/>
      <c r="BC288" s="268"/>
      <c r="BD288" s="268"/>
      <c r="BE288" s="269"/>
      <c r="BF288" s="270"/>
      <c r="BG288" s="270"/>
      <c r="BH288" s="267"/>
      <c r="BI288" s="265"/>
      <c r="BJ288" s="265"/>
      <c r="BK288" s="265"/>
      <c r="BL288" s="265"/>
      <c r="BM288" s="265"/>
    </row>
    <row r="289" spans="1:65" x14ac:dyDescent="0.25">
      <c r="A289" s="265"/>
      <c r="B289" s="266"/>
      <c r="C289" s="266"/>
      <c r="D289" s="267"/>
      <c r="E289" s="267"/>
      <c r="F289" s="267"/>
      <c r="G289" s="267"/>
      <c r="H289" s="81"/>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67"/>
      <c r="AE289" s="267"/>
      <c r="AF289" s="267"/>
      <c r="AG289" s="267"/>
      <c r="AH289" s="267"/>
      <c r="AI289" s="267"/>
      <c r="AJ289" s="267"/>
      <c r="AK289" s="267"/>
      <c r="AL289" s="266"/>
      <c r="AM289" s="266"/>
      <c r="AN289" s="267"/>
      <c r="AO289" s="267"/>
      <c r="AP289" s="267"/>
      <c r="AQ289" s="267"/>
      <c r="AR289" s="267"/>
      <c r="AS289" s="267"/>
      <c r="AT289" s="267"/>
      <c r="AU289" s="267"/>
      <c r="AV289" s="265"/>
      <c r="AW289" s="265"/>
      <c r="AX289" s="265"/>
      <c r="AY289" s="265"/>
      <c r="AZ289" s="265"/>
      <c r="BA289" s="265"/>
      <c r="BB289" s="265"/>
      <c r="BC289" s="268"/>
      <c r="BD289" s="268"/>
      <c r="BE289" s="269"/>
      <c r="BF289" s="270"/>
      <c r="BG289" s="270"/>
      <c r="BH289" s="267"/>
      <c r="BI289" s="265"/>
      <c r="BJ289" s="265"/>
      <c r="BK289" s="265"/>
      <c r="BL289" s="265"/>
      <c r="BM289" s="265"/>
    </row>
    <row r="290" spans="1:65" x14ac:dyDescent="0.25">
      <c r="A290" s="265"/>
      <c r="B290" s="266"/>
      <c r="C290" s="266"/>
      <c r="D290" s="267"/>
      <c r="E290" s="267"/>
      <c r="F290" s="267"/>
      <c r="G290" s="267"/>
      <c r="H290" s="81"/>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67"/>
      <c r="AE290" s="267"/>
      <c r="AF290" s="267"/>
      <c r="AG290" s="267"/>
      <c r="AH290" s="267"/>
      <c r="AI290" s="267"/>
      <c r="AJ290" s="267"/>
      <c r="AK290" s="267"/>
      <c r="AL290" s="266"/>
      <c r="AM290" s="266"/>
      <c r="AN290" s="267"/>
      <c r="AO290" s="267"/>
      <c r="AP290" s="267"/>
      <c r="AQ290" s="267"/>
      <c r="AR290" s="267"/>
      <c r="AS290" s="267"/>
      <c r="AT290" s="267"/>
      <c r="AU290" s="267"/>
      <c r="AV290" s="265"/>
      <c r="AW290" s="265"/>
      <c r="AX290" s="265"/>
      <c r="AY290" s="265"/>
      <c r="AZ290" s="265"/>
      <c r="BA290" s="265"/>
      <c r="BB290" s="265"/>
      <c r="BC290" s="268"/>
      <c r="BD290" s="268"/>
      <c r="BE290" s="269"/>
      <c r="BF290" s="270"/>
      <c r="BG290" s="270"/>
      <c r="BH290" s="267"/>
      <c r="BI290" s="265"/>
      <c r="BJ290" s="265"/>
      <c r="BK290" s="265"/>
      <c r="BL290" s="265"/>
      <c r="BM290" s="265"/>
    </row>
    <row r="291" spans="1:65" x14ac:dyDescent="0.25">
      <c r="A291" s="265"/>
      <c r="B291" s="266"/>
      <c r="C291" s="266"/>
      <c r="D291" s="267"/>
      <c r="E291" s="267"/>
      <c r="F291" s="267"/>
      <c r="G291" s="267"/>
      <c r="H291" s="81"/>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67"/>
      <c r="AE291" s="267"/>
      <c r="AF291" s="267"/>
      <c r="AG291" s="267"/>
      <c r="AH291" s="267"/>
      <c r="AI291" s="267"/>
      <c r="AJ291" s="267"/>
      <c r="AK291" s="267"/>
      <c r="AL291" s="266"/>
      <c r="AM291" s="266"/>
      <c r="AN291" s="267"/>
      <c r="AO291" s="267"/>
      <c r="AP291" s="267"/>
      <c r="AQ291" s="267"/>
      <c r="AR291" s="267"/>
      <c r="AS291" s="267"/>
      <c r="AT291" s="267"/>
      <c r="AU291" s="267"/>
      <c r="AV291" s="265"/>
      <c r="AW291" s="265"/>
      <c r="AX291" s="265"/>
      <c r="AY291" s="265"/>
      <c r="AZ291" s="265"/>
      <c r="BA291" s="265"/>
      <c r="BB291" s="265"/>
      <c r="BC291" s="268"/>
      <c r="BD291" s="268"/>
      <c r="BE291" s="269"/>
      <c r="BF291" s="270"/>
      <c r="BG291" s="270"/>
      <c r="BH291" s="267"/>
      <c r="BI291" s="265"/>
      <c r="BJ291" s="265"/>
      <c r="BK291" s="265"/>
      <c r="BL291" s="265"/>
      <c r="BM291" s="265"/>
    </row>
    <row r="292" spans="1:65" x14ac:dyDescent="0.25">
      <c r="A292" s="265"/>
      <c r="B292" s="266"/>
      <c r="C292" s="266"/>
      <c r="D292" s="267"/>
      <c r="E292" s="267"/>
      <c r="F292" s="267"/>
      <c r="G292" s="267"/>
      <c r="H292" s="81"/>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67"/>
      <c r="AE292" s="267"/>
      <c r="AF292" s="267"/>
      <c r="AG292" s="267"/>
      <c r="AH292" s="267"/>
      <c r="AI292" s="267"/>
      <c r="AJ292" s="267"/>
      <c r="AK292" s="267"/>
      <c r="AL292" s="266"/>
      <c r="AM292" s="266"/>
      <c r="AN292" s="267"/>
      <c r="AO292" s="267"/>
      <c r="AP292" s="267"/>
      <c r="AQ292" s="267"/>
      <c r="AR292" s="267"/>
      <c r="AS292" s="267"/>
      <c r="AT292" s="267"/>
      <c r="AU292" s="267"/>
      <c r="AV292" s="265"/>
      <c r="AW292" s="265"/>
      <c r="AX292" s="265"/>
      <c r="AY292" s="265"/>
      <c r="AZ292" s="265"/>
      <c r="BA292" s="265"/>
      <c r="BB292" s="265"/>
      <c r="BC292" s="268"/>
      <c r="BD292" s="268"/>
      <c r="BE292" s="269"/>
      <c r="BF292" s="270"/>
      <c r="BG292" s="270"/>
      <c r="BH292" s="267"/>
      <c r="BI292" s="265"/>
      <c r="BJ292" s="265"/>
      <c r="BK292" s="265"/>
      <c r="BL292" s="265"/>
      <c r="BM292" s="265"/>
    </row>
    <row r="293" spans="1:65" x14ac:dyDescent="0.25">
      <c r="A293" s="265"/>
      <c r="B293" s="266"/>
      <c r="C293" s="266"/>
      <c r="D293" s="267"/>
      <c r="E293" s="267"/>
      <c r="F293" s="267"/>
      <c r="G293" s="267"/>
      <c r="H293" s="81"/>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67"/>
      <c r="AE293" s="267"/>
      <c r="AF293" s="267"/>
      <c r="AG293" s="267"/>
      <c r="AH293" s="267"/>
      <c r="AI293" s="267"/>
      <c r="AJ293" s="267"/>
      <c r="AK293" s="267"/>
      <c r="AL293" s="266"/>
      <c r="AM293" s="266"/>
      <c r="AN293" s="267"/>
      <c r="AO293" s="267"/>
      <c r="AP293" s="267"/>
      <c r="AQ293" s="267"/>
      <c r="AR293" s="267"/>
      <c r="AS293" s="267"/>
      <c r="AT293" s="267"/>
      <c r="AU293" s="267"/>
      <c r="AV293" s="265"/>
      <c r="AW293" s="265"/>
      <c r="AX293" s="265"/>
      <c r="AY293" s="265"/>
      <c r="AZ293" s="265"/>
      <c r="BA293" s="265"/>
      <c r="BB293" s="265"/>
      <c r="BC293" s="268"/>
      <c r="BD293" s="268"/>
      <c r="BE293" s="269"/>
      <c r="BF293" s="270"/>
      <c r="BG293" s="270"/>
      <c r="BH293" s="267"/>
      <c r="BI293" s="265"/>
      <c r="BJ293" s="265"/>
      <c r="BK293" s="265"/>
      <c r="BL293" s="265"/>
      <c r="BM293" s="265"/>
    </row>
    <row r="294" spans="1:65" x14ac:dyDescent="0.25">
      <c r="A294" s="265"/>
      <c r="B294" s="266"/>
      <c r="C294" s="266"/>
      <c r="D294" s="267"/>
      <c r="E294" s="267"/>
      <c r="F294" s="267"/>
      <c r="G294" s="267"/>
      <c r="H294" s="81"/>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67"/>
      <c r="AE294" s="267"/>
      <c r="AF294" s="267"/>
      <c r="AG294" s="267"/>
      <c r="AH294" s="267"/>
      <c r="AI294" s="267"/>
      <c r="AJ294" s="267"/>
      <c r="AK294" s="267"/>
      <c r="AL294" s="266"/>
      <c r="AM294" s="266"/>
      <c r="AN294" s="267"/>
      <c r="AO294" s="267"/>
      <c r="AP294" s="267"/>
      <c r="AQ294" s="267"/>
      <c r="AR294" s="267"/>
      <c r="AS294" s="267"/>
      <c r="AT294" s="267"/>
      <c r="AU294" s="267"/>
      <c r="AV294" s="265"/>
      <c r="AW294" s="265"/>
      <c r="AX294" s="265"/>
      <c r="AY294" s="265"/>
      <c r="AZ294" s="265"/>
      <c r="BA294" s="265"/>
      <c r="BB294" s="265"/>
      <c r="BC294" s="268"/>
      <c r="BD294" s="268"/>
      <c r="BE294" s="269"/>
      <c r="BF294" s="270"/>
      <c r="BG294" s="270"/>
      <c r="BH294" s="267"/>
      <c r="BI294" s="265"/>
      <c r="BJ294" s="265"/>
      <c r="BK294" s="265"/>
      <c r="BL294" s="265"/>
      <c r="BM294" s="265"/>
    </row>
    <row r="295" spans="1:65" x14ac:dyDescent="0.25">
      <c r="A295" s="265"/>
      <c r="B295" s="266"/>
      <c r="C295" s="266"/>
      <c r="D295" s="267"/>
      <c r="E295" s="267"/>
      <c r="F295" s="267"/>
      <c r="G295" s="267"/>
      <c r="H295" s="81"/>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67"/>
      <c r="AE295" s="267"/>
      <c r="AF295" s="267"/>
      <c r="AG295" s="267"/>
      <c r="AH295" s="267"/>
      <c r="AI295" s="267"/>
      <c r="AJ295" s="267"/>
      <c r="AK295" s="267"/>
      <c r="AL295" s="266"/>
      <c r="AM295" s="266"/>
      <c r="AN295" s="267"/>
      <c r="AO295" s="267"/>
      <c r="AP295" s="267"/>
      <c r="AQ295" s="267"/>
      <c r="AR295" s="267"/>
      <c r="AS295" s="267"/>
      <c r="AT295" s="267"/>
      <c r="AU295" s="267"/>
      <c r="AV295" s="265"/>
      <c r="AW295" s="265"/>
      <c r="AX295" s="265"/>
      <c r="AY295" s="265"/>
      <c r="AZ295" s="265"/>
      <c r="BA295" s="265"/>
      <c r="BB295" s="265"/>
      <c r="BC295" s="268"/>
      <c r="BD295" s="268"/>
      <c r="BE295" s="269"/>
      <c r="BF295" s="270"/>
      <c r="BG295" s="270"/>
      <c r="BH295" s="267"/>
      <c r="BI295" s="265"/>
      <c r="BJ295" s="265"/>
      <c r="BK295" s="265"/>
      <c r="BL295" s="265"/>
      <c r="BM295" s="265"/>
    </row>
    <row r="296" spans="1:65" x14ac:dyDescent="0.25">
      <c r="A296" s="265"/>
      <c r="B296" s="266"/>
      <c r="C296" s="266"/>
      <c r="D296" s="267"/>
      <c r="E296" s="267"/>
      <c r="F296" s="267"/>
      <c r="G296" s="267"/>
      <c r="H296" s="81"/>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67"/>
      <c r="AE296" s="267"/>
      <c r="AF296" s="267"/>
      <c r="AG296" s="267"/>
      <c r="AH296" s="267"/>
      <c r="AI296" s="267"/>
      <c r="AJ296" s="267"/>
      <c r="AK296" s="267"/>
      <c r="AL296" s="266"/>
      <c r="AM296" s="266"/>
      <c r="AN296" s="267"/>
      <c r="AO296" s="267"/>
      <c r="AP296" s="267"/>
      <c r="AQ296" s="267"/>
      <c r="AR296" s="267"/>
      <c r="AS296" s="267"/>
      <c r="AT296" s="267"/>
      <c r="AU296" s="267"/>
      <c r="AV296" s="265"/>
      <c r="AW296" s="265"/>
      <c r="AX296" s="265"/>
      <c r="AY296" s="265"/>
      <c r="AZ296" s="265"/>
      <c r="BA296" s="265"/>
      <c r="BB296" s="265"/>
      <c r="BC296" s="268"/>
      <c r="BD296" s="268"/>
      <c r="BE296" s="269"/>
      <c r="BF296" s="270"/>
      <c r="BG296" s="270"/>
      <c r="BH296" s="267"/>
      <c r="BI296" s="265"/>
      <c r="BJ296" s="265"/>
      <c r="BK296" s="265"/>
      <c r="BL296" s="265"/>
      <c r="BM296" s="265"/>
    </row>
    <row r="297" spans="1:65" x14ac:dyDescent="0.25">
      <c r="A297" s="265"/>
      <c r="B297" s="266"/>
      <c r="C297" s="266"/>
      <c r="D297" s="267"/>
      <c r="E297" s="267"/>
      <c r="F297" s="267"/>
      <c r="G297" s="267"/>
      <c r="H297" s="81"/>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67"/>
      <c r="AE297" s="267"/>
      <c r="AF297" s="267"/>
      <c r="AG297" s="267"/>
      <c r="AH297" s="267"/>
      <c r="AI297" s="267"/>
      <c r="AJ297" s="267"/>
      <c r="AK297" s="267"/>
      <c r="AL297" s="266"/>
      <c r="AM297" s="266"/>
      <c r="AN297" s="267"/>
      <c r="AO297" s="267"/>
      <c r="AP297" s="267"/>
      <c r="AQ297" s="267"/>
      <c r="AR297" s="267"/>
      <c r="AS297" s="267"/>
      <c r="AT297" s="267"/>
      <c r="AU297" s="267"/>
      <c r="AV297" s="265"/>
      <c r="AW297" s="265"/>
      <c r="AX297" s="265"/>
      <c r="AY297" s="265"/>
      <c r="AZ297" s="265"/>
      <c r="BA297" s="265"/>
      <c r="BB297" s="265"/>
      <c r="BC297" s="268"/>
      <c r="BD297" s="268"/>
      <c r="BE297" s="269"/>
      <c r="BF297" s="270"/>
      <c r="BG297" s="270"/>
      <c r="BH297" s="267"/>
      <c r="BI297" s="265"/>
      <c r="BJ297" s="265"/>
      <c r="BK297" s="265"/>
      <c r="BL297" s="265"/>
      <c r="BM297" s="265"/>
    </row>
    <row r="298" spans="1:65" x14ac:dyDescent="0.25">
      <c r="A298" s="265"/>
      <c r="B298" s="266"/>
      <c r="C298" s="266"/>
      <c r="D298" s="267"/>
      <c r="E298" s="267"/>
      <c r="F298" s="267"/>
      <c r="G298" s="267"/>
      <c r="H298" s="81"/>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67"/>
      <c r="AE298" s="267"/>
      <c r="AF298" s="267"/>
      <c r="AG298" s="267"/>
      <c r="AH298" s="267"/>
      <c r="AI298" s="267"/>
      <c r="AJ298" s="267"/>
      <c r="AK298" s="267"/>
      <c r="AL298" s="266"/>
      <c r="AM298" s="266"/>
      <c r="AN298" s="267"/>
      <c r="AO298" s="267"/>
      <c r="AP298" s="267"/>
      <c r="AQ298" s="267"/>
      <c r="AR298" s="267"/>
      <c r="AS298" s="267"/>
      <c r="AT298" s="267"/>
      <c r="AU298" s="267"/>
      <c r="AV298" s="265"/>
      <c r="AW298" s="265"/>
      <c r="AX298" s="265"/>
      <c r="AY298" s="265"/>
      <c r="AZ298" s="265"/>
      <c r="BA298" s="265"/>
      <c r="BB298" s="265"/>
      <c r="BC298" s="268"/>
      <c r="BD298" s="268"/>
      <c r="BE298" s="269"/>
      <c r="BF298" s="270"/>
      <c r="BG298" s="270"/>
      <c r="BH298" s="267"/>
      <c r="BI298" s="265"/>
      <c r="BJ298" s="265"/>
      <c r="BK298" s="265"/>
      <c r="BL298" s="265"/>
      <c r="BM298" s="265"/>
    </row>
    <row r="299" spans="1:65" x14ac:dyDescent="0.25">
      <c r="A299" s="265"/>
      <c r="B299" s="266"/>
      <c r="C299" s="266"/>
      <c r="D299" s="267"/>
      <c r="E299" s="267"/>
      <c r="F299" s="267"/>
      <c r="G299" s="267"/>
      <c r="H299" s="81"/>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67"/>
      <c r="AE299" s="267"/>
      <c r="AF299" s="267"/>
      <c r="AG299" s="267"/>
      <c r="AH299" s="267"/>
      <c r="AI299" s="267"/>
      <c r="AJ299" s="267"/>
      <c r="AK299" s="267"/>
      <c r="AL299" s="266"/>
      <c r="AM299" s="266"/>
      <c r="AN299" s="267"/>
      <c r="AO299" s="267"/>
      <c r="AP299" s="267"/>
      <c r="AQ299" s="267"/>
      <c r="AR299" s="267"/>
      <c r="AS299" s="267"/>
      <c r="AT299" s="267"/>
      <c r="AU299" s="267"/>
      <c r="AV299" s="265"/>
      <c r="AW299" s="265"/>
      <c r="AX299" s="265"/>
      <c r="AY299" s="265"/>
      <c r="AZ299" s="265"/>
      <c r="BA299" s="265"/>
      <c r="BB299" s="265"/>
      <c r="BC299" s="268"/>
      <c r="BD299" s="268"/>
      <c r="BE299" s="269"/>
      <c r="BF299" s="270"/>
      <c r="BG299" s="270"/>
      <c r="BH299" s="267"/>
      <c r="BI299" s="265"/>
      <c r="BJ299" s="265"/>
      <c r="BK299" s="265"/>
      <c r="BL299" s="265"/>
      <c r="BM299" s="265"/>
    </row>
    <row r="300" spans="1:65" x14ac:dyDescent="0.25">
      <c r="A300" s="265"/>
      <c r="B300" s="266"/>
      <c r="C300" s="266"/>
      <c r="D300" s="267"/>
      <c r="E300" s="267"/>
      <c r="F300" s="267"/>
      <c r="G300" s="267"/>
      <c r="H300" s="81"/>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67"/>
      <c r="AE300" s="267"/>
      <c r="AF300" s="267"/>
      <c r="AG300" s="267"/>
      <c r="AH300" s="267"/>
      <c r="AI300" s="267"/>
      <c r="AJ300" s="267"/>
      <c r="AK300" s="267"/>
      <c r="AL300" s="266"/>
      <c r="AM300" s="266"/>
      <c r="AN300" s="267"/>
      <c r="AO300" s="267"/>
      <c r="AP300" s="267"/>
      <c r="AQ300" s="267"/>
      <c r="AR300" s="267"/>
      <c r="AS300" s="267"/>
      <c r="AT300" s="267"/>
      <c r="AU300" s="267"/>
      <c r="AV300" s="265"/>
      <c r="AW300" s="265"/>
      <c r="AX300" s="265"/>
      <c r="AY300" s="265"/>
      <c r="AZ300" s="265"/>
      <c r="BA300" s="265"/>
      <c r="BB300" s="265"/>
      <c r="BC300" s="268"/>
      <c r="BD300" s="268"/>
      <c r="BE300" s="269"/>
      <c r="BF300" s="270"/>
      <c r="BG300" s="270"/>
      <c r="BH300" s="267"/>
      <c r="BI300" s="265"/>
      <c r="BJ300" s="265"/>
      <c r="BK300" s="265"/>
      <c r="BL300" s="265"/>
      <c r="BM300" s="265"/>
    </row>
    <row r="301" spans="1:65" x14ac:dyDescent="0.25">
      <c r="A301" s="265"/>
      <c r="B301" s="266"/>
      <c r="C301" s="266"/>
      <c r="D301" s="267"/>
      <c r="E301" s="267"/>
      <c r="F301" s="267"/>
      <c r="G301" s="267"/>
      <c r="H301" s="81"/>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67"/>
      <c r="AE301" s="267"/>
      <c r="AF301" s="267"/>
      <c r="AG301" s="267"/>
      <c r="AH301" s="267"/>
      <c r="AI301" s="267"/>
      <c r="AJ301" s="267"/>
      <c r="AK301" s="267"/>
      <c r="AL301" s="266"/>
      <c r="AM301" s="266"/>
      <c r="AN301" s="267"/>
      <c r="AO301" s="267"/>
      <c r="AP301" s="267"/>
      <c r="AQ301" s="267"/>
      <c r="AR301" s="267"/>
      <c r="AS301" s="267"/>
      <c r="AT301" s="267"/>
      <c r="AU301" s="267"/>
      <c r="AV301" s="265"/>
      <c r="AW301" s="265"/>
      <c r="AX301" s="265"/>
      <c r="AY301" s="265"/>
      <c r="AZ301" s="265"/>
      <c r="BA301" s="265"/>
      <c r="BB301" s="265"/>
      <c r="BC301" s="268"/>
      <c r="BD301" s="268"/>
      <c r="BE301" s="269"/>
      <c r="BF301" s="270"/>
      <c r="BG301" s="270"/>
      <c r="BH301" s="267"/>
      <c r="BI301" s="265"/>
      <c r="BJ301" s="265"/>
      <c r="BK301" s="265"/>
      <c r="BL301" s="265"/>
      <c r="BM301" s="265"/>
    </row>
    <row r="302" spans="1:65" x14ac:dyDescent="0.25">
      <c r="A302" s="265"/>
      <c r="B302" s="266"/>
      <c r="C302" s="266"/>
      <c r="D302" s="267"/>
      <c r="E302" s="267"/>
      <c r="F302" s="267"/>
      <c r="G302" s="267"/>
      <c r="H302" s="81"/>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67"/>
      <c r="AE302" s="267"/>
      <c r="AF302" s="267"/>
      <c r="AG302" s="267"/>
      <c r="AH302" s="267"/>
      <c r="AI302" s="267"/>
      <c r="AJ302" s="267"/>
      <c r="AK302" s="267"/>
      <c r="AL302" s="266"/>
      <c r="AM302" s="266"/>
      <c r="AN302" s="267"/>
      <c r="AO302" s="267"/>
      <c r="AP302" s="267"/>
      <c r="AQ302" s="267"/>
      <c r="AR302" s="267"/>
      <c r="AS302" s="267"/>
      <c r="AT302" s="267"/>
      <c r="AU302" s="267"/>
      <c r="AV302" s="265"/>
      <c r="AW302" s="265"/>
      <c r="AX302" s="265"/>
      <c r="AY302" s="265"/>
      <c r="AZ302" s="265"/>
      <c r="BA302" s="265"/>
      <c r="BB302" s="265"/>
      <c r="BC302" s="268"/>
      <c r="BD302" s="268"/>
      <c r="BE302" s="269"/>
      <c r="BF302" s="270"/>
      <c r="BG302" s="270"/>
      <c r="BH302" s="267"/>
      <c r="BI302" s="265"/>
      <c r="BJ302" s="265"/>
      <c r="BK302" s="265"/>
      <c r="BL302" s="265"/>
      <c r="BM302" s="265"/>
    </row>
    <row r="303" spans="1:65" x14ac:dyDescent="0.25">
      <c r="A303" s="265"/>
      <c r="B303" s="266"/>
      <c r="C303" s="266"/>
      <c r="D303" s="267"/>
      <c r="E303" s="267"/>
      <c r="F303" s="267"/>
      <c r="G303" s="267"/>
      <c r="H303" s="81"/>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67"/>
      <c r="AE303" s="267"/>
      <c r="AF303" s="267"/>
      <c r="AG303" s="267"/>
      <c r="AH303" s="267"/>
      <c r="AI303" s="267"/>
      <c r="AJ303" s="267"/>
      <c r="AK303" s="267"/>
      <c r="AL303" s="266"/>
      <c r="AM303" s="266"/>
      <c r="AN303" s="267"/>
      <c r="AO303" s="267"/>
      <c r="AP303" s="267"/>
      <c r="AQ303" s="267"/>
      <c r="AR303" s="267"/>
      <c r="AS303" s="267"/>
      <c r="AT303" s="267"/>
      <c r="AU303" s="267"/>
      <c r="AV303" s="265"/>
      <c r="AW303" s="265"/>
      <c r="AX303" s="265"/>
      <c r="AY303" s="265"/>
      <c r="AZ303" s="265"/>
      <c r="BA303" s="265"/>
      <c r="BB303" s="265"/>
      <c r="BC303" s="268"/>
      <c r="BD303" s="268"/>
      <c r="BE303" s="269"/>
      <c r="BF303" s="270"/>
      <c r="BG303" s="270"/>
      <c r="BH303" s="267"/>
      <c r="BI303" s="265"/>
      <c r="BJ303" s="265"/>
      <c r="BK303" s="265"/>
      <c r="BL303" s="265"/>
      <c r="BM303" s="265"/>
    </row>
    <row r="304" spans="1:65" x14ac:dyDescent="0.25">
      <c r="A304" s="265"/>
      <c r="B304" s="266"/>
      <c r="C304" s="266"/>
      <c r="D304" s="267"/>
      <c r="E304" s="267"/>
      <c r="F304" s="267"/>
      <c r="G304" s="267"/>
      <c r="H304" s="81"/>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67"/>
      <c r="AE304" s="267"/>
      <c r="AF304" s="267"/>
      <c r="AG304" s="267"/>
      <c r="AH304" s="267"/>
      <c r="AI304" s="267"/>
      <c r="AJ304" s="267"/>
      <c r="AK304" s="267"/>
      <c r="AL304" s="266"/>
      <c r="AM304" s="266"/>
      <c r="AN304" s="267"/>
      <c r="AO304" s="267"/>
      <c r="AP304" s="267"/>
      <c r="AQ304" s="267"/>
      <c r="AR304" s="267"/>
      <c r="AS304" s="267"/>
      <c r="AT304" s="267"/>
      <c r="AU304" s="267"/>
      <c r="AV304" s="265"/>
      <c r="AW304" s="265"/>
      <c r="AX304" s="265"/>
      <c r="AY304" s="265"/>
      <c r="AZ304" s="265"/>
      <c r="BA304" s="265"/>
      <c r="BB304" s="265"/>
      <c r="BC304" s="268"/>
      <c r="BD304" s="268"/>
      <c r="BE304" s="269"/>
      <c r="BF304" s="270"/>
      <c r="BG304" s="270"/>
      <c r="BH304" s="267"/>
      <c r="BI304" s="265"/>
      <c r="BJ304" s="265"/>
      <c r="BK304" s="265"/>
      <c r="BL304" s="265"/>
      <c r="BM304" s="265"/>
    </row>
    <row r="305" spans="1:65" x14ac:dyDescent="0.25">
      <c r="A305" s="265"/>
      <c r="B305" s="266"/>
      <c r="C305" s="266"/>
      <c r="D305" s="267"/>
      <c r="E305" s="267"/>
      <c r="F305" s="267"/>
      <c r="G305" s="267"/>
      <c r="H305" s="81"/>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67"/>
      <c r="AE305" s="267"/>
      <c r="AF305" s="267"/>
      <c r="AG305" s="267"/>
      <c r="AH305" s="267"/>
      <c r="AI305" s="267"/>
      <c r="AJ305" s="267"/>
      <c r="AK305" s="267"/>
      <c r="AL305" s="266"/>
      <c r="AM305" s="266"/>
      <c r="AN305" s="267"/>
      <c r="AO305" s="267"/>
      <c r="AP305" s="267"/>
      <c r="AQ305" s="267"/>
      <c r="AR305" s="267"/>
      <c r="AS305" s="267"/>
      <c r="AT305" s="267"/>
      <c r="AU305" s="267"/>
      <c r="AV305" s="265"/>
      <c r="AW305" s="265"/>
      <c r="AX305" s="265"/>
      <c r="AY305" s="265"/>
      <c r="AZ305" s="265"/>
      <c r="BA305" s="265"/>
      <c r="BB305" s="265"/>
      <c r="BC305" s="268"/>
      <c r="BD305" s="268"/>
      <c r="BE305" s="269"/>
      <c r="BF305" s="270"/>
      <c r="BG305" s="270"/>
      <c r="BH305" s="267"/>
      <c r="BI305" s="265"/>
      <c r="BJ305" s="265"/>
      <c r="BK305" s="265"/>
      <c r="BL305" s="265"/>
      <c r="BM305" s="265"/>
    </row>
    <row r="306" spans="1:65" x14ac:dyDescent="0.25">
      <c r="A306" s="265"/>
      <c r="B306" s="266"/>
      <c r="C306" s="266"/>
      <c r="D306" s="267"/>
      <c r="E306" s="267"/>
      <c r="F306" s="267"/>
      <c r="G306" s="267"/>
      <c r="H306" s="81"/>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67"/>
      <c r="AE306" s="267"/>
      <c r="AF306" s="267"/>
      <c r="AG306" s="267"/>
      <c r="AH306" s="267"/>
      <c r="AI306" s="267"/>
      <c r="AJ306" s="267"/>
      <c r="AK306" s="267"/>
      <c r="AL306" s="266"/>
      <c r="AM306" s="266"/>
      <c r="AN306" s="267"/>
      <c r="AO306" s="267"/>
      <c r="AP306" s="267"/>
      <c r="AQ306" s="267"/>
      <c r="AR306" s="267"/>
      <c r="AS306" s="267"/>
      <c r="AT306" s="267"/>
      <c r="AU306" s="267"/>
      <c r="AV306" s="265"/>
      <c r="AW306" s="265"/>
      <c r="AX306" s="265"/>
      <c r="AY306" s="265"/>
      <c r="AZ306" s="265"/>
      <c r="BA306" s="265"/>
      <c r="BB306" s="265"/>
      <c r="BC306" s="268"/>
      <c r="BD306" s="268"/>
      <c r="BE306" s="269"/>
      <c r="BF306" s="270"/>
      <c r="BG306" s="270"/>
      <c r="BH306" s="267"/>
      <c r="BI306" s="265"/>
      <c r="BJ306" s="265"/>
      <c r="BK306" s="265"/>
      <c r="BL306" s="265"/>
      <c r="BM306" s="265"/>
    </row>
    <row r="307" spans="1:65" x14ac:dyDescent="0.25">
      <c r="A307" s="265"/>
      <c r="B307" s="266"/>
      <c r="C307" s="266"/>
      <c r="D307" s="267"/>
      <c r="E307" s="267"/>
      <c r="F307" s="267"/>
      <c r="G307" s="267"/>
      <c r="H307" s="81"/>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67"/>
      <c r="AE307" s="267"/>
      <c r="AF307" s="267"/>
      <c r="AG307" s="267"/>
      <c r="AH307" s="267"/>
      <c r="AI307" s="267"/>
      <c r="AJ307" s="267"/>
      <c r="AK307" s="267"/>
      <c r="AL307" s="266"/>
      <c r="AM307" s="266"/>
      <c r="AN307" s="267"/>
      <c r="AO307" s="267"/>
      <c r="AP307" s="267"/>
      <c r="AQ307" s="267"/>
      <c r="AR307" s="267"/>
      <c r="AS307" s="267"/>
      <c r="AT307" s="267"/>
      <c r="AU307" s="267"/>
      <c r="AV307" s="265"/>
      <c r="AW307" s="265"/>
      <c r="AX307" s="265"/>
      <c r="AY307" s="265"/>
      <c r="AZ307" s="265"/>
      <c r="BA307" s="265"/>
      <c r="BB307" s="265"/>
      <c r="BC307" s="268"/>
      <c r="BD307" s="268"/>
      <c r="BE307" s="269"/>
      <c r="BF307" s="270"/>
      <c r="BG307" s="270"/>
      <c r="BH307" s="267"/>
      <c r="BI307" s="265"/>
      <c r="BJ307" s="265"/>
      <c r="BK307" s="265"/>
      <c r="BL307" s="265"/>
      <c r="BM307" s="265"/>
    </row>
    <row r="308" spans="1:65" x14ac:dyDescent="0.25">
      <c r="A308" s="265"/>
      <c r="B308" s="266"/>
      <c r="C308" s="266"/>
      <c r="D308" s="267"/>
      <c r="E308" s="267"/>
      <c r="F308" s="267"/>
      <c r="G308" s="267"/>
      <c r="H308" s="81"/>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67"/>
      <c r="AE308" s="267"/>
      <c r="AF308" s="267"/>
      <c r="AG308" s="267"/>
      <c r="AH308" s="267"/>
      <c r="AI308" s="267"/>
      <c r="AJ308" s="267"/>
      <c r="AK308" s="267"/>
      <c r="AL308" s="266"/>
      <c r="AM308" s="266"/>
      <c r="AN308" s="267"/>
      <c r="AO308" s="267"/>
      <c r="AP308" s="267"/>
      <c r="AQ308" s="267"/>
      <c r="AR308" s="267"/>
      <c r="AS308" s="267"/>
      <c r="AT308" s="267"/>
      <c r="AU308" s="267"/>
      <c r="AV308" s="265"/>
      <c r="AW308" s="265"/>
      <c r="AX308" s="265"/>
      <c r="AY308" s="265"/>
      <c r="AZ308" s="265"/>
      <c r="BA308" s="265"/>
      <c r="BB308" s="265"/>
      <c r="BC308" s="268"/>
      <c r="BD308" s="268"/>
      <c r="BE308" s="269"/>
      <c r="BF308" s="270"/>
      <c r="BG308" s="270"/>
      <c r="BH308" s="267"/>
      <c r="BI308" s="265"/>
      <c r="BJ308" s="265"/>
      <c r="BK308" s="265"/>
      <c r="BL308" s="265"/>
      <c r="BM308" s="265"/>
    </row>
    <row r="309" spans="1:65" x14ac:dyDescent="0.25">
      <c r="A309" s="265"/>
      <c r="B309" s="266"/>
      <c r="C309" s="266"/>
      <c r="D309" s="267"/>
      <c r="E309" s="267"/>
      <c r="F309" s="267"/>
      <c r="G309" s="267"/>
      <c r="H309" s="81"/>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67"/>
      <c r="AE309" s="267"/>
      <c r="AF309" s="267"/>
      <c r="AG309" s="267"/>
      <c r="AH309" s="267"/>
      <c r="AI309" s="267"/>
      <c r="AJ309" s="267"/>
      <c r="AK309" s="267"/>
      <c r="AL309" s="266"/>
      <c r="AM309" s="266"/>
      <c r="AN309" s="267"/>
      <c r="AO309" s="267"/>
      <c r="AP309" s="267"/>
      <c r="AQ309" s="267"/>
      <c r="AR309" s="267"/>
      <c r="AS309" s="267"/>
      <c r="AT309" s="267"/>
      <c r="AU309" s="267"/>
      <c r="AV309" s="265"/>
      <c r="AW309" s="265"/>
      <c r="AX309" s="265"/>
      <c r="AY309" s="265"/>
      <c r="AZ309" s="265"/>
      <c r="BA309" s="265"/>
      <c r="BB309" s="265"/>
      <c r="BC309" s="268"/>
      <c r="BD309" s="268"/>
      <c r="BE309" s="269"/>
      <c r="BF309" s="270"/>
      <c r="BG309" s="270"/>
      <c r="BH309" s="267"/>
      <c r="BI309" s="265"/>
      <c r="BJ309" s="265"/>
      <c r="BK309" s="265"/>
      <c r="BL309" s="265"/>
      <c r="BM309" s="265"/>
    </row>
    <row r="310" spans="1:65" x14ac:dyDescent="0.25">
      <c r="A310" s="265"/>
      <c r="B310" s="266"/>
      <c r="C310" s="266"/>
      <c r="D310" s="267"/>
      <c r="E310" s="267"/>
      <c r="F310" s="267"/>
      <c r="G310" s="267"/>
      <c r="H310" s="81"/>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67"/>
      <c r="AE310" s="267"/>
      <c r="AF310" s="267"/>
      <c r="AG310" s="267"/>
      <c r="AH310" s="267"/>
      <c r="AI310" s="267"/>
      <c r="AJ310" s="267"/>
      <c r="AK310" s="267"/>
      <c r="AL310" s="266"/>
      <c r="AM310" s="266"/>
      <c r="AN310" s="267"/>
      <c r="AO310" s="267"/>
      <c r="AP310" s="267"/>
      <c r="AQ310" s="267"/>
      <c r="AR310" s="267"/>
      <c r="AS310" s="267"/>
      <c r="AT310" s="267"/>
      <c r="AU310" s="267"/>
      <c r="AV310" s="265"/>
      <c r="AW310" s="265"/>
      <c r="AX310" s="265"/>
      <c r="AY310" s="265"/>
      <c r="AZ310" s="265"/>
      <c r="BA310" s="265"/>
      <c r="BB310" s="265"/>
      <c r="BC310" s="268"/>
      <c r="BD310" s="268"/>
      <c r="BE310" s="269"/>
      <c r="BF310" s="270"/>
      <c r="BG310" s="270"/>
      <c r="BH310" s="267"/>
      <c r="BI310" s="265"/>
      <c r="BJ310" s="265"/>
      <c r="BK310" s="265"/>
      <c r="BL310" s="265"/>
      <c r="BM310" s="265"/>
    </row>
    <row r="311" spans="1:65" x14ac:dyDescent="0.25">
      <c r="A311" s="265"/>
      <c r="B311" s="266"/>
      <c r="C311" s="266"/>
      <c r="D311" s="267"/>
      <c r="E311" s="267"/>
      <c r="F311" s="267"/>
      <c r="G311" s="267"/>
      <c r="H311" s="81"/>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67"/>
      <c r="AE311" s="267"/>
      <c r="AF311" s="267"/>
      <c r="AG311" s="267"/>
      <c r="AH311" s="267"/>
      <c r="AI311" s="267"/>
      <c r="AJ311" s="267"/>
      <c r="AK311" s="267"/>
      <c r="AL311" s="266"/>
      <c r="AM311" s="266"/>
      <c r="AN311" s="267"/>
      <c r="AO311" s="267"/>
      <c r="AP311" s="267"/>
      <c r="AQ311" s="267"/>
      <c r="AR311" s="267"/>
      <c r="AS311" s="267"/>
      <c r="AT311" s="267"/>
      <c r="AU311" s="267"/>
      <c r="AV311" s="265"/>
      <c r="AW311" s="265"/>
      <c r="AX311" s="265"/>
      <c r="AY311" s="265"/>
      <c r="AZ311" s="265"/>
      <c r="BA311" s="265"/>
      <c r="BB311" s="265"/>
      <c r="BC311" s="268"/>
      <c r="BD311" s="268"/>
      <c r="BE311" s="269"/>
      <c r="BF311" s="270"/>
      <c r="BG311" s="270"/>
      <c r="BH311" s="267"/>
      <c r="BI311" s="265"/>
      <c r="BJ311" s="265"/>
      <c r="BK311" s="265"/>
      <c r="BL311" s="265"/>
      <c r="BM311" s="265"/>
    </row>
    <row r="312" spans="1:65" x14ac:dyDescent="0.25">
      <c r="A312" s="265"/>
      <c r="B312" s="266"/>
      <c r="C312" s="266"/>
      <c r="D312" s="267"/>
      <c r="E312" s="267"/>
      <c r="F312" s="267"/>
      <c r="G312" s="267"/>
      <c r="H312" s="81"/>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67"/>
      <c r="AE312" s="267"/>
      <c r="AF312" s="267"/>
      <c r="AG312" s="267"/>
      <c r="AH312" s="267"/>
      <c r="AI312" s="267"/>
      <c r="AJ312" s="267"/>
      <c r="AK312" s="267"/>
      <c r="AL312" s="266"/>
      <c r="AM312" s="266"/>
      <c r="AN312" s="267"/>
      <c r="AO312" s="267"/>
      <c r="AP312" s="267"/>
      <c r="AQ312" s="267"/>
      <c r="AR312" s="267"/>
      <c r="AS312" s="267"/>
      <c r="AT312" s="267"/>
      <c r="AU312" s="267"/>
      <c r="AV312" s="265"/>
      <c r="AW312" s="265"/>
      <c r="AX312" s="265"/>
      <c r="AY312" s="265"/>
      <c r="AZ312" s="265"/>
      <c r="BA312" s="265"/>
      <c r="BB312" s="265"/>
      <c r="BC312" s="268"/>
      <c r="BD312" s="268"/>
      <c r="BE312" s="269"/>
      <c r="BF312" s="270"/>
      <c r="BG312" s="270"/>
      <c r="BH312" s="267"/>
      <c r="BI312" s="265"/>
      <c r="BJ312" s="265"/>
      <c r="BK312" s="265"/>
      <c r="BL312" s="265"/>
      <c r="BM312" s="265"/>
    </row>
    <row r="313" spans="1:65" x14ac:dyDescent="0.25">
      <c r="A313" s="265"/>
      <c r="B313" s="266"/>
      <c r="C313" s="266"/>
      <c r="D313" s="267"/>
      <c r="E313" s="267"/>
      <c r="F313" s="267"/>
      <c r="G313" s="267"/>
      <c r="H313" s="81"/>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67"/>
      <c r="AE313" s="267"/>
      <c r="AF313" s="267"/>
      <c r="AG313" s="267"/>
      <c r="AH313" s="267"/>
      <c r="AI313" s="267"/>
      <c r="AJ313" s="267"/>
      <c r="AK313" s="267"/>
      <c r="AL313" s="266"/>
      <c r="AM313" s="266"/>
      <c r="AN313" s="267"/>
      <c r="AO313" s="267"/>
      <c r="AP313" s="267"/>
      <c r="AQ313" s="267"/>
      <c r="AR313" s="267"/>
      <c r="AS313" s="267"/>
      <c r="AT313" s="267"/>
      <c r="AU313" s="267"/>
      <c r="AV313" s="265"/>
      <c r="AW313" s="265"/>
      <c r="AX313" s="265"/>
      <c r="AY313" s="265"/>
      <c r="AZ313" s="265"/>
      <c r="BA313" s="265"/>
      <c r="BB313" s="265"/>
      <c r="BC313" s="268"/>
      <c r="BD313" s="268"/>
      <c r="BE313" s="269"/>
      <c r="BF313" s="270"/>
      <c r="BG313" s="270"/>
      <c r="BH313" s="267"/>
      <c r="BI313" s="265"/>
      <c r="BJ313" s="265"/>
      <c r="BK313" s="265"/>
      <c r="BL313" s="265"/>
      <c r="BM313" s="265"/>
    </row>
    <row r="314" spans="1:65" x14ac:dyDescent="0.25">
      <c r="A314" s="265"/>
      <c r="B314" s="266"/>
      <c r="C314" s="266"/>
      <c r="D314" s="267"/>
      <c r="E314" s="267"/>
      <c r="F314" s="267"/>
      <c r="G314" s="267"/>
      <c r="H314" s="81"/>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67"/>
      <c r="AE314" s="267"/>
      <c r="AF314" s="267"/>
      <c r="AG314" s="267"/>
      <c r="AH314" s="267"/>
      <c r="AI314" s="267"/>
      <c r="AJ314" s="267"/>
      <c r="AK314" s="267"/>
      <c r="AL314" s="266"/>
      <c r="AM314" s="266"/>
      <c r="AN314" s="267"/>
      <c r="AO314" s="267"/>
      <c r="AP314" s="267"/>
      <c r="AQ314" s="267"/>
      <c r="AR314" s="267"/>
      <c r="AS314" s="267"/>
      <c r="AT314" s="267"/>
      <c r="AU314" s="267"/>
      <c r="AV314" s="265"/>
      <c r="AW314" s="265"/>
      <c r="AX314" s="265"/>
      <c r="AY314" s="265"/>
      <c r="AZ314" s="265"/>
      <c r="BA314" s="265"/>
      <c r="BB314" s="265"/>
      <c r="BC314" s="268"/>
      <c r="BD314" s="268"/>
      <c r="BE314" s="269"/>
      <c r="BF314" s="270"/>
      <c r="BG314" s="270"/>
      <c r="BH314" s="267"/>
      <c r="BI314" s="265"/>
      <c r="BJ314" s="265"/>
      <c r="BK314" s="265"/>
      <c r="BL314" s="265"/>
      <c r="BM314" s="265"/>
    </row>
    <row r="315" spans="1:65" x14ac:dyDescent="0.25">
      <c r="A315" s="265"/>
      <c r="B315" s="266"/>
      <c r="C315" s="266"/>
      <c r="D315" s="267"/>
      <c r="E315" s="267"/>
      <c r="F315" s="267"/>
      <c r="G315" s="267"/>
      <c r="H315" s="81"/>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67"/>
      <c r="AE315" s="267"/>
      <c r="AF315" s="267"/>
      <c r="AG315" s="267"/>
      <c r="AH315" s="267"/>
      <c r="AI315" s="267"/>
      <c r="AJ315" s="267"/>
      <c r="AK315" s="267"/>
      <c r="AL315" s="266"/>
      <c r="AM315" s="266"/>
      <c r="AN315" s="267"/>
      <c r="AO315" s="267"/>
      <c r="AP315" s="267"/>
      <c r="AQ315" s="267"/>
      <c r="AR315" s="267"/>
      <c r="AS315" s="267"/>
      <c r="AT315" s="267"/>
      <c r="AU315" s="267"/>
      <c r="AV315" s="265"/>
      <c r="AW315" s="265"/>
      <c r="AX315" s="265"/>
      <c r="AY315" s="265"/>
      <c r="AZ315" s="265"/>
      <c r="BA315" s="265"/>
      <c r="BB315" s="265"/>
      <c r="BC315" s="268"/>
      <c r="BD315" s="268"/>
      <c r="BE315" s="269"/>
      <c r="BF315" s="270"/>
      <c r="BG315" s="270"/>
      <c r="BH315" s="267"/>
      <c r="BI315" s="265"/>
      <c r="BJ315" s="265"/>
      <c r="BK315" s="265"/>
      <c r="BL315" s="265"/>
      <c r="BM315" s="265"/>
    </row>
    <row r="316" spans="1:65" x14ac:dyDescent="0.25">
      <c r="A316" s="265"/>
      <c r="B316" s="266"/>
      <c r="C316" s="266"/>
      <c r="D316" s="267"/>
      <c r="E316" s="267"/>
      <c r="F316" s="267"/>
      <c r="G316" s="267"/>
      <c r="H316" s="81"/>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67"/>
      <c r="AE316" s="267"/>
      <c r="AF316" s="267"/>
      <c r="AG316" s="267"/>
      <c r="AH316" s="267"/>
      <c r="AI316" s="267"/>
      <c r="AJ316" s="267"/>
      <c r="AK316" s="267"/>
      <c r="AL316" s="266"/>
      <c r="AM316" s="266"/>
      <c r="AN316" s="267"/>
      <c r="AO316" s="267"/>
      <c r="AP316" s="267"/>
      <c r="AQ316" s="267"/>
      <c r="AR316" s="267"/>
      <c r="AS316" s="267"/>
      <c r="AT316" s="267"/>
      <c r="AU316" s="267"/>
      <c r="AV316" s="265"/>
      <c r="AW316" s="265"/>
      <c r="AX316" s="265"/>
      <c r="AY316" s="265"/>
      <c r="AZ316" s="265"/>
      <c r="BA316" s="265"/>
      <c r="BB316" s="265"/>
      <c r="BC316" s="268"/>
      <c r="BD316" s="268"/>
      <c r="BE316" s="269"/>
      <c r="BF316" s="270"/>
      <c r="BG316" s="270"/>
      <c r="BH316" s="267"/>
      <c r="BI316" s="265"/>
      <c r="BJ316" s="265"/>
      <c r="BK316" s="265"/>
      <c r="BL316" s="265"/>
      <c r="BM316" s="265"/>
    </row>
    <row r="317" spans="1:65" x14ac:dyDescent="0.25">
      <c r="A317" s="265"/>
      <c r="B317" s="266"/>
      <c r="C317" s="266"/>
      <c r="D317" s="267"/>
      <c r="E317" s="267"/>
      <c r="F317" s="267"/>
      <c r="G317" s="267"/>
      <c r="H317" s="81"/>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67"/>
      <c r="AE317" s="267"/>
      <c r="AF317" s="267"/>
      <c r="AG317" s="267"/>
      <c r="AH317" s="267"/>
      <c r="AI317" s="267"/>
      <c r="AJ317" s="267"/>
      <c r="AK317" s="267"/>
      <c r="AL317" s="266"/>
      <c r="AM317" s="266"/>
      <c r="AN317" s="267"/>
      <c r="AO317" s="267"/>
      <c r="AP317" s="267"/>
      <c r="AQ317" s="267"/>
      <c r="AR317" s="267"/>
      <c r="AS317" s="267"/>
      <c r="AT317" s="267"/>
      <c r="AU317" s="267"/>
      <c r="AV317" s="265"/>
      <c r="AW317" s="265"/>
      <c r="AX317" s="265"/>
      <c r="AY317" s="265"/>
      <c r="AZ317" s="265"/>
      <c r="BA317" s="265"/>
      <c r="BB317" s="265"/>
      <c r="BC317" s="268"/>
      <c r="BD317" s="268"/>
      <c r="BE317" s="269"/>
      <c r="BF317" s="270"/>
      <c r="BG317" s="270"/>
      <c r="BH317" s="267"/>
      <c r="BI317" s="265"/>
      <c r="BJ317" s="265"/>
      <c r="BK317" s="265"/>
      <c r="BL317" s="265"/>
      <c r="BM317" s="265"/>
    </row>
    <row r="318" spans="1:65" x14ac:dyDescent="0.25">
      <c r="A318" s="265"/>
      <c r="B318" s="266"/>
      <c r="C318" s="266"/>
      <c r="D318" s="267"/>
      <c r="E318" s="267"/>
      <c r="F318" s="267"/>
      <c r="G318" s="267"/>
      <c r="H318" s="81"/>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67"/>
      <c r="AE318" s="267"/>
      <c r="AF318" s="267"/>
      <c r="AG318" s="267"/>
      <c r="AH318" s="267"/>
      <c r="AI318" s="267"/>
      <c r="AJ318" s="267"/>
      <c r="AK318" s="267"/>
      <c r="AL318" s="266"/>
      <c r="AM318" s="266"/>
      <c r="AN318" s="267"/>
      <c r="AO318" s="267"/>
      <c r="AP318" s="267"/>
      <c r="AQ318" s="267"/>
      <c r="AR318" s="267"/>
      <c r="AS318" s="267"/>
      <c r="AT318" s="267"/>
      <c r="AU318" s="267"/>
      <c r="AV318" s="265"/>
      <c r="AW318" s="265"/>
      <c r="AX318" s="265"/>
      <c r="AY318" s="265"/>
      <c r="AZ318" s="265"/>
      <c r="BA318" s="265"/>
      <c r="BB318" s="265"/>
      <c r="BC318" s="268"/>
      <c r="BD318" s="268"/>
      <c r="BE318" s="269"/>
      <c r="BF318" s="270"/>
      <c r="BG318" s="270"/>
      <c r="BH318" s="267"/>
      <c r="BI318" s="265"/>
      <c r="BJ318" s="265"/>
      <c r="BK318" s="265"/>
      <c r="BL318" s="265"/>
      <c r="BM318" s="265"/>
    </row>
    <row r="319" spans="1:65" x14ac:dyDescent="0.25">
      <c r="A319" s="265"/>
      <c r="B319" s="266"/>
      <c r="C319" s="266"/>
      <c r="D319" s="267"/>
      <c r="E319" s="267"/>
      <c r="F319" s="267"/>
      <c r="G319" s="267"/>
      <c r="H319" s="81"/>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67"/>
      <c r="AE319" s="267"/>
      <c r="AF319" s="267"/>
      <c r="AG319" s="267"/>
      <c r="AH319" s="267"/>
      <c r="AI319" s="267"/>
      <c r="AJ319" s="267"/>
      <c r="AK319" s="267"/>
      <c r="AL319" s="266"/>
      <c r="AM319" s="266"/>
      <c r="AN319" s="267"/>
      <c r="AO319" s="267"/>
      <c r="AP319" s="267"/>
      <c r="AQ319" s="267"/>
      <c r="AR319" s="267"/>
      <c r="AS319" s="267"/>
      <c r="AT319" s="267"/>
      <c r="AU319" s="267"/>
      <c r="AV319" s="265"/>
      <c r="AW319" s="265"/>
      <c r="AX319" s="265"/>
      <c r="AY319" s="265"/>
      <c r="AZ319" s="265"/>
      <c r="BA319" s="265"/>
      <c r="BB319" s="265"/>
      <c r="BC319" s="268"/>
      <c r="BD319" s="268"/>
      <c r="BE319" s="269"/>
      <c r="BF319" s="270"/>
      <c r="BG319" s="270"/>
      <c r="BH319" s="267"/>
      <c r="BI319" s="265"/>
      <c r="BJ319" s="265"/>
      <c r="BK319" s="265"/>
      <c r="BL319" s="265"/>
      <c r="BM319" s="265"/>
    </row>
    <row r="320" spans="1:65" x14ac:dyDescent="0.25">
      <c r="A320" s="265"/>
      <c r="B320" s="266"/>
      <c r="C320" s="266"/>
      <c r="D320" s="267"/>
      <c r="E320" s="267"/>
      <c r="F320" s="267"/>
      <c r="G320" s="267"/>
      <c r="H320" s="81"/>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67"/>
      <c r="AE320" s="267"/>
      <c r="AF320" s="267"/>
      <c r="AG320" s="267"/>
      <c r="AH320" s="267"/>
      <c r="AI320" s="267"/>
      <c r="AJ320" s="267"/>
      <c r="AK320" s="267"/>
      <c r="AL320" s="266"/>
      <c r="AM320" s="266"/>
      <c r="AN320" s="267"/>
      <c r="AO320" s="267"/>
      <c r="AP320" s="267"/>
      <c r="AQ320" s="267"/>
      <c r="AR320" s="267"/>
      <c r="AS320" s="267"/>
      <c r="AT320" s="267"/>
      <c r="AU320" s="267"/>
      <c r="AV320" s="265"/>
      <c r="AW320" s="265"/>
      <c r="AX320" s="265"/>
      <c r="AY320" s="265"/>
      <c r="AZ320" s="265"/>
      <c r="BA320" s="265"/>
      <c r="BB320" s="265"/>
      <c r="BC320" s="268"/>
      <c r="BD320" s="268"/>
      <c r="BE320" s="269"/>
      <c r="BF320" s="270"/>
      <c r="BG320" s="270"/>
      <c r="BH320" s="267"/>
      <c r="BI320" s="265"/>
      <c r="BJ320" s="265"/>
      <c r="BK320" s="265"/>
      <c r="BL320" s="265"/>
      <c r="BM320" s="265"/>
    </row>
    <row r="321" spans="1:65" x14ac:dyDescent="0.25">
      <c r="A321" s="265"/>
      <c r="B321" s="266"/>
      <c r="C321" s="266"/>
      <c r="D321" s="267"/>
      <c r="E321" s="267"/>
      <c r="F321" s="267"/>
      <c r="G321" s="267"/>
      <c r="H321" s="81"/>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67"/>
      <c r="AE321" s="267"/>
      <c r="AF321" s="267"/>
      <c r="AG321" s="267"/>
      <c r="AH321" s="267"/>
      <c r="AI321" s="267"/>
      <c r="AJ321" s="267"/>
      <c r="AK321" s="267"/>
      <c r="AL321" s="266"/>
      <c r="AM321" s="266"/>
      <c r="AN321" s="267"/>
      <c r="AO321" s="267"/>
      <c r="AP321" s="267"/>
      <c r="AQ321" s="267"/>
      <c r="AR321" s="267"/>
      <c r="AS321" s="267"/>
      <c r="AT321" s="267"/>
      <c r="AU321" s="267"/>
      <c r="AV321" s="265"/>
      <c r="AW321" s="265"/>
      <c r="AX321" s="265"/>
      <c r="AY321" s="265"/>
      <c r="AZ321" s="265"/>
      <c r="BA321" s="265"/>
      <c r="BB321" s="265"/>
      <c r="BC321" s="268"/>
      <c r="BD321" s="268"/>
      <c r="BE321" s="269"/>
      <c r="BF321" s="270"/>
      <c r="BG321" s="270"/>
      <c r="BH321" s="267"/>
      <c r="BI321" s="265"/>
      <c r="BJ321" s="265"/>
      <c r="BK321" s="265"/>
      <c r="BL321" s="265"/>
      <c r="BM321" s="265"/>
    </row>
    <row r="322" spans="1:65" x14ac:dyDescent="0.25">
      <c r="A322" s="265"/>
      <c r="B322" s="266"/>
      <c r="C322" s="266"/>
      <c r="D322" s="267"/>
      <c r="E322" s="267"/>
      <c r="F322" s="267"/>
      <c r="G322" s="267"/>
      <c r="H322" s="81"/>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67"/>
      <c r="AE322" s="267"/>
      <c r="AF322" s="267"/>
      <c r="AG322" s="267"/>
      <c r="AH322" s="267"/>
      <c r="AI322" s="267"/>
      <c r="AJ322" s="267"/>
      <c r="AK322" s="267"/>
      <c r="AL322" s="266"/>
      <c r="AM322" s="266"/>
      <c r="AN322" s="267"/>
      <c r="AO322" s="267"/>
      <c r="AP322" s="267"/>
      <c r="AQ322" s="267"/>
      <c r="AR322" s="267"/>
      <c r="AS322" s="267"/>
      <c r="AT322" s="267"/>
      <c r="AU322" s="267"/>
      <c r="AV322" s="265"/>
      <c r="AW322" s="265"/>
      <c r="AX322" s="265"/>
      <c r="AY322" s="265"/>
      <c r="AZ322" s="265"/>
      <c r="BA322" s="265"/>
      <c r="BB322" s="265"/>
      <c r="BC322" s="268"/>
      <c r="BD322" s="268"/>
      <c r="BE322" s="269"/>
      <c r="BF322" s="270"/>
      <c r="BG322" s="270"/>
      <c r="BH322" s="267"/>
      <c r="BI322" s="265"/>
      <c r="BJ322" s="265"/>
      <c r="BK322" s="265"/>
      <c r="BL322" s="265"/>
      <c r="BM322" s="265"/>
    </row>
    <row r="323" spans="1:65" x14ac:dyDescent="0.25">
      <c r="A323" s="265"/>
      <c r="B323" s="266"/>
      <c r="C323" s="266"/>
      <c r="D323" s="267"/>
      <c r="E323" s="267"/>
      <c r="F323" s="267"/>
      <c r="G323" s="267"/>
      <c r="H323" s="81"/>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67"/>
      <c r="AE323" s="267"/>
      <c r="AF323" s="267"/>
      <c r="AG323" s="267"/>
      <c r="AH323" s="267"/>
      <c r="AI323" s="267"/>
      <c r="AJ323" s="267"/>
      <c r="AK323" s="267"/>
      <c r="AL323" s="266"/>
      <c r="AM323" s="266"/>
      <c r="AN323" s="267"/>
      <c r="AO323" s="267"/>
      <c r="AP323" s="267"/>
      <c r="AQ323" s="267"/>
      <c r="AR323" s="267"/>
      <c r="AS323" s="267"/>
      <c r="AT323" s="267"/>
      <c r="AU323" s="267"/>
      <c r="AV323" s="265"/>
      <c r="AW323" s="265"/>
      <c r="AX323" s="265"/>
      <c r="AY323" s="265"/>
      <c r="AZ323" s="265"/>
      <c r="BA323" s="265"/>
      <c r="BB323" s="265"/>
      <c r="BC323" s="268"/>
      <c r="BD323" s="268"/>
      <c r="BE323" s="269"/>
      <c r="BF323" s="270"/>
      <c r="BG323" s="270"/>
      <c r="BH323" s="267"/>
      <c r="BI323" s="265"/>
      <c r="BJ323" s="265"/>
      <c r="BK323" s="265"/>
      <c r="BL323" s="265"/>
      <c r="BM323" s="265"/>
    </row>
    <row r="324" spans="1:65" x14ac:dyDescent="0.25">
      <c r="A324" s="265"/>
      <c r="B324" s="266"/>
      <c r="C324" s="266"/>
      <c r="D324" s="267"/>
      <c r="E324" s="267"/>
      <c r="F324" s="267"/>
      <c r="G324" s="267"/>
      <c r="H324" s="81"/>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67"/>
      <c r="AE324" s="267"/>
      <c r="AF324" s="267"/>
      <c r="AG324" s="267"/>
      <c r="AH324" s="267"/>
      <c r="AI324" s="267"/>
      <c r="AJ324" s="267"/>
      <c r="AK324" s="267"/>
      <c r="AL324" s="266"/>
      <c r="AM324" s="266"/>
      <c r="AN324" s="267"/>
      <c r="AO324" s="267"/>
      <c r="AP324" s="267"/>
      <c r="AQ324" s="267"/>
      <c r="AR324" s="267"/>
      <c r="AS324" s="267"/>
      <c r="AT324" s="267"/>
      <c r="AU324" s="267"/>
      <c r="AV324" s="265"/>
      <c r="AW324" s="265"/>
      <c r="AX324" s="265"/>
      <c r="AY324" s="265"/>
      <c r="AZ324" s="265"/>
      <c r="BA324" s="265"/>
      <c r="BB324" s="265"/>
      <c r="BC324" s="268"/>
      <c r="BD324" s="268"/>
      <c r="BE324" s="269"/>
      <c r="BF324" s="270"/>
      <c r="BG324" s="270"/>
      <c r="BH324" s="267"/>
      <c r="BI324" s="265"/>
      <c r="BJ324" s="265"/>
      <c r="BK324" s="265"/>
      <c r="BL324" s="265"/>
      <c r="BM324" s="265"/>
    </row>
    <row r="325" spans="1:65" x14ac:dyDescent="0.25">
      <c r="A325" s="265"/>
      <c r="B325" s="266"/>
      <c r="C325" s="266"/>
      <c r="D325" s="267"/>
      <c r="E325" s="267"/>
      <c r="F325" s="267"/>
      <c r="G325" s="267"/>
      <c r="H325" s="81"/>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67"/>
      <c r="AE325" s="267"/>
      <c r="AF325" s="267"/>
      <c r="AG325" s="267"/>
      <c r="AH325" s="267"/>
      <c r="AI325" s="267"/>
      <c r="AJ325" s="267"/>
      <c r="AK325" s="267"/>
      <c r="AL325" s="266"/>
      <c r="AM325" s="266"/>
      <c r="AN325" s="267"/>
      <c r="AO325" s="267"/>
      <c r="AP325" s="267"/>
      <c r="AQ325" s="267"/>
      <c r="AR325" s="267"/>
      <c r="AS325" s="267"/>
      <c r="AT325" s="267"/>
      <c r="AU325" s="267"/>
      <c r="AV325" s="265"/>
      <c r="AW325" s="265"/>
      <c r="AX325" s="265"/>
      <c r="AY325" s="265"/>
      <c r="AZ325" s="265"/>
      <c r="BA325" s="265"/>
      <c r="BB325" s="265"/>
      <c r="BC325" s="268"/>
      <c r="BD325" s="268"/>
      <c r="BE325" s="269"/>
      <c r="BF325" s="270"/>
      <c r="BG325" s="270"/>
      <c r="BH325" s="267"/>
      <c r="BI325" s="265"/>
      <c r="BJ325" s="265"/>
      <c r="BK325" s="265"/>
      <c r="BL325" s="265"/>
      <c r="BM325" s="265"/>
    </row>
    <row r="326" spans="1:65" x14ac:dyDescent="0.25">
      <c r="A326" s="265"/>
      <c r="B326" s="266"/>
      <c r="C326" s="266"/>
      <c r="D326" s="267"/>
      <c r="E326" s="267"/>
      <c r="F326" s="267"/>
      <c r="G326" s="267"/>
      <c r="H326" s="81"/>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6"/>
      <c r="AM326" s="266"/>
      <c r="AN326" s="267"/>
      <c r="AO326" s="267"/>
      <c r="AP326" s="267"/>
      <c r="AQ326" s="267"/>
      <c r="AR326" s="267"/>
      <c r="AS326" s="267"/>
      <c r="AT326" s="267"/>
      <c r="AU326" s="267"/>
      <c r="AV326" s="265"/>
      <c r="AW326" s="265"/>
      <c r="AX326" s="265"/>
      <c r="AY326" s="265"/>
      <c r="AZ326" s="265"/>
      <c r="BA326" s="265"/>
      <c r="BB326" s="265"/>
      <c r="BC326" s="268"/>
      <c r="BD326" s="268"/>
      <c r="BE326" s="269"/>
      <c r="BF326" s="270"/>
      <c r="BG326" s="270"/>
      <c r="BH326" s="267"/>
      <c r="BI326" s="265"/>
      <c r="BJ326" s="265"/>
      <c r="BK326" s="265"/>
      <c r="BL326" s="265"/>
      <c r="BM326" s="265"/>
    </row>
    <row r="327" spans="1:65" x14ac:dyDescent="0.25">
      <c r="A327" s="265"/>
      <c r="B327" s="266"/>
      <c r="C327" s="266"/>
      <c r="D327" s="267"/>
      <c r="E327" s="267"/>
      <c r="F327" s="267"/>
      <c r="G327" s="267"/>
      <c r="H327" s="81"/>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67"/>
      <c r="AE327" s="267"/>
      <c r="AF327" s="267"/>
      <c r="AG327" s="267"/>
      <c r="AH327" s="267"/>
      <c r="AI327" s="267"/>
      <c r="AJ327" s="267"/>
      <c r="AK327" s="267"/>
      <c r="AL327" s="266"/>
      <c r="AM327" s="266"/>
      <c r="AN327" s="267"/>
      <c r="AO327" s="267"/>
      <c r="AP327" s="267"/>
      <c r="AQ327" s="267"/>
      <c r="AR327" s="267"/>
      <c r="AS327" s="267"/>
      <c r="AT327" s="267"/>
      <c r="AU327" s="267"/>
      <c r="AV327" s="265"/>
      <c r="AW327" s="265"/>
      <c r="AX327" s="265"/>
      <c r="AY327" s="265"/>
      <c r="AZ327" s="265"/>
      <c r="BA327" s="265"/>
      <c r="BB327" s="265"/>
      <c r="BC327" s="268"/>
      <c r="BD327" s="268"/>
      <c r="BE327" s="269"/>
      <c r="BF327" s="270"/>
      <c r="BG327" s="270"/>
      <c r="BH327" s="267"/>
      <c r="BI327" s="265"/>
      <c r="BJ327" s="265"/>
      <c r="BK327" s="265"/>
      <c r="BL327" s="265"/>
      <c r="BM327" s="265"/>
    </row>
    <row r="328" spans="1:65" x14ac:dyDescent="0.25">
      <c r="A328" s="265"/>
      <c r="B328" s="266"/>
      <c r="C328" s="266"/>
      <c r="D328" s="267"/>
      <c r="E328" s="267"/>
      <c r="F328" s="267"/>
      <c r="G328" s="267"/>
      <c r="H328" s="81"/>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67"/>
      <c r="AE328" s="267"/>
      <c r="AF328" s="267"/>
      <c r="AG328" s="267"/>
      <c r="AH328" s="267"/>
      <c r="AI328" s="267"/>
      <c r="AJ328" s="267"/>
      <c r="AK328" s="267"/>
      <c r="AL328" s="266"/>
      <c r="AM328" s="266"/>
      <c r="AN328" s="267"/>
      <c r="AO328" s="267"/>
      <c r="AP328" s="267"/>
      <c r="AQ328" s="267"/>
      <c r="AR328" s="267"/>
      <c r="AS328" s="267"/>
      <c r="AT328" s="267"/>
      <c r="AU328" s="267"/>
      <c r="AV328" s="265"/>
      <c r="AW328" s="265"/>
      <c r="AX328" s="265"/>
      <c r="AY328" s="265"/>
      <c r="AZ328" s="265"/>
      <c r="BA328" s="265"/>
      <c r="BB328" s="265"/>
      <c r="BC328" s="268"/>
      <c r="BD328" s="268"/>
      <c r="BE328" s="269"/>
      <c r="BF328" s="270"/>
      <c r="BG328" s="270"/>
      <c r="BH328" s="267"/>
      <c r="BI328" s="265"/>
      <c r="BJ328" s="265"/>
      <c r="BK328" s="265"/>
      <c r="BL328" s="265"/>
      <c r="BM328" s="265"/>
    </row>
    <row r="329" spans="1:65" x14ac:dyDescent="0.25">
      <c r="A329" s="265"/>
      <c r="B329" s="266"/>
      <c r="C329" s="266"/>
      <c r="D329" s="267"/>
      <c r="E329" s="267"/>
      <c r="F329" s="267"/>
      <c r="G329" s="267"/>
      <c r="H329" s="81"/>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67"/>
      <c r="AE329" s="267"/>
      <c r="AF329" s="267"/>
      <c r="AG329" s="267"/>
      <c r="AH329" s="267"/>
      <c r="AI329" s="267"/>
      <c r="AJ329" s="267"/>
      <c r="AK329" s="267"/>
      <c r="AL329" s="266"/>
      <c r="AM329" s="266"/>
      <c r="AN329" s="267"/>
      <c r="AO329" s="267"/>
      <c r="AP329" s="267"/>
      <c r="AQ329" s="267"/>
      <c r="AR329" s="267"/>
      <c r="AS329" s="267"/>
      <c r="AT329" s="267"/>
      <c r="AU329" s="267"/>
      <c r="AV329" s="265"/>
      <c r="AW329" s="265"/>
      <c r="AX329" s="265"/>
      <c r="AY329" s="265"/>
      <c r="AZ329" s="265"/>
      <c r="BA329" s="265"/>
      <c r="BB329" s="265"/>
      <c r="BC329" s="268"/>
      <c r="BD329" s="268"/>
      <c r="BE329" s="269"/>
      <c r="BF329" s="270"/>
      <c r="BG329" s="270"/>
      <c r="BH329" s="267"/>
      <c r="BI329" s="265"/>
      <c r="BJ329" s="265"/>
      <c r="BK329" s="265"/>
      <c r="BL329" s="265"/>
      <c r="BM329" s="265"/>
    </row>
    <row r="330" spans="1:65" x14ac:dyDescent="0.25">
      <c r="A330" s="265"/>
      <c r="B330" s="266"/>
      <c r="C330" s="266"/>
      <c r="D330" s="267"/>
      <c r="E330" s="267"/>
      <c r="F330" s="267"/>
      <c r="G330" s="267"/>
      <c r="H330" s="81"/>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67"/>
      <c r="AE330" s="267"/>
      <c r="AF330" s="267"/>
      <c r="AG330" s="267"/>
      <c r="AH330" s="267"/>
      <c r="AI330" s="267"/>
      <c r="AJ330" s="267"/>
      <c r="AK330" s="267"/>
      <c r="AL330" s="266"/>
      <c r="AM330" s="266"/>
      <c r="AN330" s="267"/>
      <c r="AO330" s="267"/>
      <c r="AP330" s="267"/>
      <c r="AQ330" s="267"/>
      <c r="AR330" s="267"/>
      <c r="AS330" s="267"/>
      <c r="AT330" s="267"/>
      <c r="AU330" s="267"/>
      <c r="AV330" s="265"/>
      <c r="AW330" s="265"/>
      <c r="AX330" s="265"/>
      <c r="AY330" s="265"/>
      <c r="AZ330" s="265"/>
      <c r="BA330" s="265"/>
      <c r="BB330" s="265"/>
      <c r="BC330" s="268"/>
      <c r="BD330" s="268"/>
      <c r="BE330" s="269"/>
      <c r="BF330" s="270"/>
      <c r="BG330" s="270"/>
      <c r="BH330" s="267"/>
      <c r="BI330" s="265"/>
      <c r="BJ330" s="265"/>
      <c r="BK330" s="265"/>
      <c r="BL330" s="265"/>
      <c r="BM330" s="265"/>
    </row>
    <row r="331" spans="1:65" x14ac:dyDescent="0.25">
      <c r="A331" s="265"/>
      <c r="B331" s="266"/>
      <c r="C331" s="266"/>
      <c r="D331" s="267"/>
      <c r="E331" s="267"/>
      <c r="F331" s="267"/>
      <c r="G331" s="267"/>
      <c r="H331" s="81"/>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67"/>
      <c r="AE331" s="267"/>
      <c r="AF331" s="267"/>
      <c r="AG331" s="267"/>
      <c r="AH331" s="267"/>
      <c r="AI331" s="267"/>
      <c r="AJ331" s="267"/>
      <c r="AK331" s="267"/>
      <c r="AL331" s="266"/>
      <c r="AM331" s="266"/>
      <c r="AN331" s="267"/>
      <c r="AO331" s="267"/>
      <c r="AP331" s="267"/>
      <c r="AQ331" s="267"/>
      <c r="AR331" s="267"/>
      <c r="AS331" s="267"/>
      <c r="AT331" s="267"/>
      <c r="AU331" s="267"/>
      <c r="AV331" s="265"/>
      <c r="AW331" s="265"/>
      <c r="AX331" s="265"/>
      <c r="AY331" s="265"/>
      <c r="AZ331" s="265"/>
      <c r="BA331" s="265"/>
      <c r="BB331" s="265"/>
      <c r="BC331" s="268"/>
      <c r="BD331" s="268"/>
      <c r="BE331" s="269"/>
      <c r="BF331" s="270"/>
      <c r="BG331" s="270"/>
      <c r="BH331" s="267"/>
      <c r="BI331" s="265"/>
      <c r="BJ331" s="265"/>
      <c r="BK331" s="265"/>
      <c r="BL331" s="265"/>
      <c r="BM331" s="265"/>
    </row>
    <row r="332" spans="1:65" x14ac:dyDescent="0.25">
      <c r="A332" s="265"/>
      <c r="B332" s="266"/>
      <c r="C332" s="266"/>
      <c r="D332" s="267"/>
      <c r="E332" s="267"/>
      <c r="F332" s="267"/>
      <c r="G332" s="267"/>
      <c r="H332" s="81"/>
      <c r="I332" s="267"/>
      <c r="J332" s="267"/>
      <c r="K332" s="267"/>
      <c r="L332" s="267"/>
      <c r="M332" s="267"/>
      <c r="N332" s="267"/>
      <c r="O332" s="267"/>
      <c r="P332" s="267"/>
      <c r="Q332" s="267"/>
      <c r="R332" s="267"/>
      <c r="S332" s="267"/>
      <c r="T332" s="267"/>
      <c r="U332" s="267"/>
      <c r="V332" s="267"/>
      <c r="W332" s="267"/>
      <c r="X332" s="267"/>
      <c r="Y332" s="267"/>
      <c r="Z332" s="267"/>
      <c r="AA332" s="267"/>
      <c r="AB332" s="267"/>
      <c r="AC332" s="267"/>
      <c r="AD332" s="267"/>
      <c r="AE332" s="267"/>
      <c r="AF332" s="267"/>
      <c r="AG332" s="267"/>
      <c r="AH332" s="267"/>
      <c r="AI332" s="267"/>
      <c r="AJ332" s="267"/>
      <c r="AK332" s="267"/>
      <c r="AL332" s="266"/>
      <c r="AM332" s="266"/>
      <c r="AN332" s="267"/>
      <c r="AO332" s="267"/>
      <c r="AP332" s="267"/>
      <c r="AQ332" s="267"/>
      <c r="AR332" s="267"/>
      <c r="AS332" s="267"/>
      <c r="AT332" s="267"/>
      <c r="AU332" s="267"/>
      <c r="AV332" s="265"/>
      <c r="AW332" s="265"/>
      <c r="AX332" s="265"/>
      <c r="AY332" s="265"/>
      <c r="AZ332" s="265"/>
      <c r="BA332" s="265"/>
      <c r="BB332" s="265"/>
      <c r="BC332" s="268"/>
      <c r="BD332" s="268"/>
      <c r="BE332" s="269"/>
      <c r="BF332" s="270"/>
      <c r="BG332" s="270"/>
      <c r="BH332" s="267"/>
      <c r="BI332" s="265"/>
      <c r="BJ332" s="265"/>
      <c r="BK332" s="265"/>
      <c r="BL332" s="265"/>
      <c r="BM332" s="265"/>
    </row>
    <row r="333" spans="1:65" x14ac:dyDescent="0.25">
      <c r="A333" s="265"/>
      <c r="B333" s="266"/>
      <c r="C333" s="266"/>
      <c r="D333" s="267"/>
      <c r="E333" s="267"/>
      <c r="F333" s="267"/>
      <c r="G333" s="267"/>
      <c r="H333" s="81"/>
      <c r="I333" s="267"/>
      <c r="J333" s="267"/>
      <c r="K333" s="267"/>
      <c r="L333" s="267"/>
      <c r="M333" s="267"/>
      <c r="N333" s="267"/>
      <c r="O333" s="267"/>
      <c r="P333" s="267"/>
      <c r="Q333" s="267"/>
      <c r="R333" s="267"/>
      <c r="S333" s="267"/>
      <c r="T333" s="267"/>
      <c r="U333" s="267"/>
      <c r="V333" s="267"/>
      <c r="W333" s="267"/>
      <c r="X333" s="267"/>
      <c r="Y333" s="267"/>
      <c r="Z333" s="267"/>
      <c r="AA333" s="267"/>
      <c r="AB333" s="267"/>
      <c r="AC333" s="267"/>
      <c r="AD333" s="267"/>
      <c r="AE333" s="267"/>
      <c r="AF333" s="267"/>
      <c r="AG333" s="267"/>
      <c r="AH333" s="267"/>
      <c r="AI333" s="267"/>
      <c r="AJ333" s="267"/>
      <c r="AK333" s="267"/>
      <c r="AL333" s="266"/>
      <c r="AM333" s="266"/>
      <c r="AN333" s="267"/>
      <c r="AO333" s="267"/>
      <c r="AP333" s="267"/>
      <c r="AQ333" s="267"/>
      <c r="AR333" s="267"/>
      <c r="AS333" s="267"/>
      <c r="AT333" s="267"/>
      <c r="AU333" s="267"/>
      <c r="AV333" s="265"/>
      <c r="AW333" s="265"/>
      <c r="AX333" s="265"/>
      <c r="AY333" s="265"/>
      <c r="AZ333" s="265"/>
      <c r="BA333" s="265"/>
      <c r="BB333" s="265"/>
      <c r="BC333" s="268"/>
      <c r="BD333" s="268"/>
      <c r="BE333" s="269"/>
      <c r="BF333" s="270"/>
      <c r="BG333" s="270"/>
      <c r="BH333" s="267"/>
      <c r="BI333" s="265"/>
      <c r="BJ333" s="265"/>
      <c r="BK333" s="265"/>
      <c r="BL333" s="265"/>
      <c r="BM333" s="265"/>
    </row>
    <row r="334" spans="1:65" x14ac:dyDescent="0.25">
      <c r="A334" s="265"/>
      <c r="B334" s="266"/>
      <c r="C334" s="266"/>
      <c r="D334" s="267"/>
      <c r="E334" s="267"/>
      <c r="F334" s="267"/>
      <c r="G334" s="267"/>
      <c r="H334" s="81"/>
      <c r="I334" s="267"/>
      <c r="J334" s="267"/>
      <c r="K334" s="267"/>
      <c r="L334" s="267"/>
      <c r="M334" s="267"/>
      <c r="N334" s="267"/>
      <c r="O334" s="267"/>
      <c r="P334" s="267"/>
      <c r="Q334" s="267"/>
      <c r="R334" s="267"/>
      <c r="S334" s="267"/>
      <c r="T334" s="267"/>
      <c r="U334" s="267"/>
      <c r="V334" s="267"/>
      <c r="W334" s="267"/>
      <c r="X334" s="267"/>
      <c r="Y334" s="267"/>
      <c r="Z334" s="267"/>
      <c r="AA334" s="267"/>
      <c r="AB334" s="267"/>
      <c r="AC334" s="267"/>
      <c r="AD334" s="267"/>
      <c r="AE334" s="267"/>
      <c r="AF334" s="267"/>
      <c r="AG334" s="267"/>
      <c r="AH334" s="267"/>
      <c r="AI334" s="267"/>
      <c r="AJ334" s="267"/>
      <c r="AK334" s="267"/>
      <c r="AL334" s="266"/>
      <c r="AM334" s="266"/>
      <c r="AN334" s="267"/>
      <c r="AO334" s="267"/>
      <c r="AP334" s="267"/>
      <c r="AQ334" s="267"/>
      <c r="AR334" s="267"/>
      <c r="AS334" s="267"/>
      <c r="AT334" s="267"/>
      <c r="AU334" s="267"/>
      <c r="AV334" s="265"/>
      <c r="AW334" s="265"/>
      <c r="AX334" s="265"/>
      <c r="AY334" s="265"/>
      <c r="AZ334" s="265"/>
      <c r="BA334" s="265"/>
      <c r="BB334" s="265"/>
      <c r="BC334" s="268"/>
      <c r="BD334" s="268"/>
      <c r="BE334" s="269"/>
      <c r="BF334" s="270"/>
      <c r="BG334" s="270"/>
      <c r="BH334" s="267"/>
      <c r="BI334" s="265"/>
      <c r="BJ334" s="265"/>
      <c r="BK334" s="265"/>
      <c r="BL334" s="265"/>
      <c r="BM334" s="265"/>
    </row>
    <row r="335" spans="1:65" x14ac:dyDescent="0.25">
      <c r="A335" s="265"/>
      <c r="B335" s="266"/>
      <c r="C335" s="266"/>
      <c r="D335" s="267"/>
      <c r="E335" s="267"/>
      <c r="F335" s="267"/>
      <c r="G335" s="267"/>
      <c r="H335" s="81"/>
      <c r="I335" s="267"/>
      <c r="J335" s="267"/>
      <c r="K335" s="267"/>
      <c r="L335" s="267"/>
      <c r="M335" s="267"/>
      <c r="N335" s="267"/>
      <c r="O335" s="267"/>
      <c r="P335" s="267"/>
      <c r="Q335" s="267"/>
      <c r="R335" s="267"/>
      <c r="S335" s="267"/>
      <c r="T335" s="267"/>
      <c r="U335" s="267"/>
      <c r="V335" s="267"/>
      <c r="W335" s="267"/>
      <c r="X335" s="267"/>
      <c r="Y335" s="267"/>
      <c r="Z335" s="267"/>
      <c r="AA335" s="267"/>
      <c r="AB335" s="267"/>
      <c r="AC335" s="267"/>
      <c r="AD335" s="267"/>
      <c r="AE335" s="267"/>
      <c r="AF335" s="267"/>
      <c r="AG335" s="267"/>
      <c r="AH335" s="267"/>
      <c r="AI335" s="267"/>
      <c r="AJ335" s="267"/>
      <c r="AK335" s="267"/>
      <c r="AL335" s="266"/>
      <c r="AM335" s="266"/>
      <c r="AN335" s="267"/>
      <c r="AO335" s="267"/>
      <c r="AP335" s="267"/>
      <c r="AQ335" s="267"/>
      <c r="AR335" s="267"/>
      <c r="AS335" s="267"/>
      <c r="AT335" s="267"/>
      <c r="AU335" s="267"/>
      <c r="AV335" s="265"/>
      <c r="AW335" s="265"/>
      <c r="AX335" s="265"/>
      <c r="AY335" s="265"/>
      <c r="AZ335" s="265"/>
      <c r="BA335" s="265"/>
      <c r="BB335" s="265"/>
      <c r="BC335" s="268"/>
      <c r="BD335" s="268"/>
      <c r="BE335" s="269"/>
      <c r="BF335" s="270"/>
      <c r="BG335" s="270"/>
      <c r="BH335" s="267"/>
      <c r="BI335" s="265"/>
      <c r="BJ335" s="265"/>
      <c r="BK335" s="265"/>
      <c r="BL335" s="265"/>
      <c r="BM335" s="265"/>
    </row>
    <row r="336" spans="1:65" x14ac:dyDescent="0.25">
      <c r="A336" s="265"/>
      <c r="B336" s="266"/>
      <c r="C336" s="266"/>
      <c r="D336" s="267"/>
      <c r="E336" s="267"/>
      <c r="F336" s="267"/>
      <c r="G336" s="267"/>
      <c r="H336" s="81"/>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67"/>
      <c r="AE336" s="267"/>
      <c r="AF336" s="267"/>
      <c r="AG336" s="267"/>
      <c r="AH336" s="267"/>
      <c r="AI336" s="267"/>
      <c r="AJ336" s="267"/>
      <c r="AK336" s="267"/>
      <c r="AL336" s="266"/>
      <c r="AM336" s="266"/>
      <c r="AN336" s="267"/>
      <c r="AO336" s="267"/>
      <c r="AP336" s="267"/>
      <c r="AQ336" s="267"/>
      <c r="AR336" s="267"/>
      <c r="AS336" s="267"/>
      <c r="AT336" s="267"/>
      <c r="AU336" s="267"/>
      <c r="AV336" s="265"/>
      <c r="AW336" s="265"/>
      <c r="AX336" s="265"/>
      <c r="AY336" s="265"/>
      <c r="AZ336" s="265"/>
      <c r="BA336" s="265"/>
      <c r="BB336" s="265"/>
      <c r="BC336" s="268"/>
      <c r="BD336" s="268"/>
      <c r="BE336" s="269"/>
      <c r="BF336" s="270"/>
      <c r="BG336" s="270"/>
      <c r="BH336" s="267"/>
      <c r="BI336" s="265"/>
      <c r="BJ336" s="265"/>
      <c r="BK336" s="265"/>
      <c r="BL336" s="265"/>
      <c r="BM336" s="265"/>
    </row>
    <row r="337" spans="1:65" x14ac:dyDescent="0.25">
      <c r="A337" s="265"/>
      <c r="B337" s="266"/>
      <c r="C337" s="266"/>
      <c r="D337" s="267"/>
      <c r="E337" s="267"/>
      <c r="F337" s="267"/>
      <c r="G337" s="267"/>
      <c r="H337" s="81"/>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67"/>
      <c r="AE337" s="267"/>
      <c r="AF337" s="267"/>
      <c r="AG337" s="267"/>
      <c r="AH337" s="267"/>
      <c r="AI337" s="267"/>
      <c r="AJ337" s="267"/>
      <c r="AK337" s="267"/>
      <c r="AL337" s="266"/>
      <c r="AM337" s="266"/>
      <c r="AN337" s="267"/>
      <c r="AO337" s="267"/>
      <c r="AP337" s="267"/>
      <c r="AQ337" s="267"/>
      <c r="AR337" s="267"/>
      <c r="AS337" s="267"/>
      <c r="AT337" s="267"/>
      <c r="AU337" s="267"/>
      <c r="AV337" s="265"/>
      <c r="AW337" s="265"/>
      <c r="AX337" s="265"/>
      <c r="AY337" s="265"/>
      <c r="AZ337" s="265"/>
      <c r="BA337" s="265"/>
      <c r="BB337" s="265"/>
      <c r="BC337" s="268"/>
      <c r="BD337" s="268"/>
      <c r="BE337" s="269"/>
      <c r="BF337" s="270"/>
      <c r="BG337" s="270"/>
      <c r="BH337" s="267"/>
      <c r="BI337" s="265"/>
      <c r="BJ337" s="265"/>
      <c r="BK337" s="265"/>
      <c r="BL337" s="265"/>
      <c r="BM337" s="265"/>
    </row>
    <row r="338" spans="1:65" x14ac:dyDescent="0.25">
      <c r="A338" s="265"/>
      <c r="B338" s="266"/>
      <c r="C338" s="266"/>
      <c r="D338" s="267"/>
      <c r="E338" s="267"/>
      <c r="F338" s="267"/>
      <c r="G338" s="267"/>
      <c r="H338" s="81"/>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67"/>
      <c r="AE338" s="267"/>
      <c r="AF338" s="267"/>
      <c r="AG338" s="267"/>
      <c r="AH338" s="267"/>
      <c r="AI338" s="267"/>
      <c r="AJ338" s="267"/>
      <c r="AK338" s="267"/>
      <c r="AL338" s="266"/>
      <c r="AM338" s="266"/>
      <c r="AN338" s="267"/>
      <c r="AO338" s="267"/>
      <c r="AP338" s="267"/>
      <c r="AQ338" s="267"/>
      <c r="AR338" s="267"/>
      <c r="AS338" s="267"/>
      <c r="AT338" s="267"/>
      <c r="AU338" s="267"/>
      <c r="AV338" s="265"/>
      <c r="AW338" s="265"/>
      <c r="AX338" s="265"/>
      <c r="AY338" s="265"/>
      <c r="AZ338" s="265"/>
      <c r="BA338" s="265"/>
      <c r="BB338" s="265"/>
      <c r="BC338" s="268"/>
      <c r="BD338" s="268"/>
      <c r="BE338" s="269"/>
      <c r="BF338" s="270"/>
      <c r="BG338" s="270"/>
      <c r="BH338" s="267"/>
      <c r="BI338" s="265"/>
      <c r="BJ338" s="265"/>
      <c r="BK338" s="265"/>
      <c r="BL338" s="265"/>
      <c r="BM338" s="265"/>
    </row>
    <row r="339" spans="1:65" x14ac:dyDescent="0.25">
      <c r="A339" s="265"/>
      <c r="B339" s="266"/>
      <c r="C339" s="266"/>
      <c r="D339" s="267"/>
      <c r="E339" s="267"/>
      <c r="F339" s="267"/>
      <c r="G339" s="267"/>
      <c r="H339" s="81"/>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67"/>
      <c r="AE339" s="267"/>
      <c r="AF339" s="267"/>
      <c r="AG339" s="267"/>
      <c r="AH339" s="267"/>
      <c r="AI339" s="267"/>
      <c r="AJ339" s="267"/>
      <c r="AK339" s="267"/>
      <c r="AL339" s="266"/>
      <c r="AM339" s="266"/>
      <c r="AN339" s="267"/>
      <c r="AO339" s="267"/>
      <c r="AP339" s="267"/>
      <c r="AQ339" s="267"/>
      <c r="AR339" s="267"/>
      <c r="AS339" s="267"/>
      <c r="AT339" s="267"/>
      <c r="AU339" s="267"/>
      <c r="AV339" s="265"/>
      <c r="AW339" s="265"/>
      <c r="AX339" s="265"/>
      <c r="AY339" s="265"/>
      <c r="AZ339" s="265"/>
      <c r="BA339" s="265"/>
      <c r="BB339" s="265"/>
      <c r="BC339" s="268"/>
      <c r="BD339" s="268"/>
      <c r="BE339" s="269"/>
      <c r="BF339" s="270"/>
      <c r="BG339" s="270"/>
      <c r="BH339" s="267"/>
      <c r="BI339" s="265"/>
      <c r="BJ339" s="265"/>
      <c r="BK339" s="265"/>
      <c r="BL339" s="265"/>
      <c r="BM339" s="265"/>
    </row>
    <row r="340" spans="1:65" x14ac:dyDescent="0.25">
      <c r="A340" s="265"/>
      <c r="B340" s="266"/>
      <c r="C340" s="266"/>
      <c r="D340" s="267"/>
      <c r="E340" s="267"/>
      <c r="F340" s="267"/>
      <c r="G340" s="267"/>
      <c r="H340" s="81"/>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67"/>
      <c r="AE340" s="267"/>
      <c r="AF340" s="267"/>
      <c r="AG340" s="267"/>
      <c r="AH340" s="267"/>
      <c r="AI340" s="267"/>
      <c r="AJ340" s="267"/>
      <c r="AK340" s="267"/>
      <c r="AL340" s="266"/>
      <c r="AM340" s="266"/>
      <c r="AN340" s="267"/>
      <c r="AO340" s="267"/>
      <c r="AP340" s="267"/>
      <c r="AQ340" s="267"/>
      <c r="AR340" s="267"/>
      <c r="AS340" s="267"/>
      <c r="AT340" s="267"/>
      <c r="AU340" s="267"/>
      <c r="AV340" s="265"/>
      <c r="AW340" s="265"/>
      <c r="AX340" s="265"/>
      <c r="AY340" s="265"/>
      <c r="AZ340" s="265"/>
      <c r="BA340" s="265"/>
      <c r="BB340" s="265"/>
      <c r="BC340" s="268"/>
      <c r="BD340" s="268"/>
      <c r="BE340" s="269"/>
      <c r="BF340" s="270"/>
      <c r="BG340" s="270"/>
      <c r="BH340" s="267"/>
      <c r="BI340" s="265"/>
      <c r="BJ340" s="265"/>
      <c r="BK340" s="265"/>
      <c r="BL340" s="265"/>
      <c r="BM340" s="265"/>
    </row>
    <row r="341" spans="1:65" x14ac:dyDescent="0.25">
      <c r="A341" s="265"/>
      <c r="B341" s="266"/>
      <c r="C341" s="266"/>
      <c r="D341" s="267"/>
      <c r="E341" s="267"/>
      <c r="F341" s="267"/>
      <c r="G341" s="267"/>
      <c r="H341" s="81"/>
      <c r="I341" s="267"/>
      <c r="J341" s="267"/>
      <c r="K341" s="267"/>
      <c r="L341" s="267"/>
      <c r="M341" s="267"/>
      <c r="N341" s="267"/>
      <c r="O341" s="267"/>
      <c r="P341" s="267"/>
      <c r="Q341" s="267"/>
      <c r="R341" s="267"/>
      <c r="S341" s="267"/>
      <c r="T341" s="267"/>
      <c r="U341" s="267"/>
      <c r="V341" s="267"/>
      <c r="W341" s="267"/>
      <c r="X341" s="267"/>
      <c r="Y341" s="267"/>
      <c r="Z341" s="267"/>
      <c r="AA341" s="267"/>
      <c r="AB341" s="267"/>
      <c r="AC341" s="267"/>
      <c r="AD341" s="267"/>
      <c r="AE341" s="267"/>
      <c r="AF341" s="267"/>
      <c r="AG341" s="267"/>
      <c r="AH341" s="267"/>
      <c r="AI341" s="267"/>
      <c r="AJ341" s="267"/>
      <c r="AK341" s="267"/>
      <c r="AL341" s="266"/>
      <c r="AM341" s="266"/>
      <c r="AN341" s="267"/>
      <c r="AO341" s="267"/>
      <c r="AP341" s="267"/>
      <c r="AQ341" s="267"/>
      <c r="AR341" s="267"/>
      <c r="AS341" s="267"/>
      <c r="AT341" s="267"/>
      <c r="AU341" s="267"/>
      <c r="AV341" s="265"/>
      <c r="AW341" s="265"/>
      <c r="AX341" s="265"/>
      <c r="AY341" s="265"/>
      <c r="AZ341" s="265"/>
      <c r="BA341" s="265"/>
      <c r="BB341" s="265"/>
      <c r="BC341" s="268"/>
      <c r="BD341" s="268"/>
      <c r="BE341" s="269"/>
      <c r="BF341" s="270"/>
      <c r="BG341" s="270"/>
      <c r="BH341" s="267"/>
      <c r="BI341" s="265"/>
      <c r="BJ341" s="265"/>
      <c r="BK341" s="265"/>
      <c r="BL341" s="265"/>
      <c r="BM341" s="265"/>
    </row>
    <row r="342" spans="1:65" x14ac:dyDescent="0.25">
      <c r="A342" s="265"/>
      <c r="B342" s="266"/>
      <c r="C342" s="266"/>
      <c r="D342" s="267"/>
      <c r="E342" s="267"/>
      <c r="F342" s="267"/>
      <c r="G342" s="267"/>
      <c r="H342" s="81"/>
      <c r="I342" s="267"/>
      <c r="J342" s="267"/>
      <c r="K342" s="267"/>
      <c r="L342" s="267"/>
      <c r="M342" s="267"/>
      <c r="N342" s="267"/>
      <c r="O342" s="267"/>
      <c r="P342" s="267"/>
      <c r="Q342" s="267"/>
      <c r="R342" s="267"/>
      <c r="S342" s="267"/>
      <c r="T342" s="267"/>
      <c r="U342" s="267"/>
      <c r="V342" s="267"/>
      <c r="W342" s="267"/>
      <c r="X342" s="267"/>
      <c r="Y342" s="267"/>
      <c r="Z342" s="267"/>
      <c r="AA342" s="267"/>
      <c r="AB342" s="267"/>
      <c r="AC342" s="267"/>
      <c r="AD342" s="267"/>
      <c r="AE342" s="267"/>
      <c r="AF342" s="267"/>
      <c r="AG342" s="267"/>
      <c r="AH342" s="267"/>
      <c r="AI342" s="267"/>
      <c r="AJ342" s="267"/>
      <c r="AK342" s="267"/>
      <c r="AL342" s="266"/>
      <c r="AM342" s="266"/>
      <c r="AN342" s="267"/>
      <c r="AO342" s="267"/>
      <c r="AP342" s="267"/>
      <c r="AQ342" s="267"/>
      <c r="AR342" s="267"/>
      <c r="AS342" s="267"/>
      <c r="AT342" s="267"/>
      <c r="AU342" s="267"/>
      <c r="AV342" s="265"/>
      <c r="AW342" s="265"/>
      <c r="AX342" s="265"/>
      <c r="AY342" s="265"/>
      <c r="AZ342" s="265"/>
      <c r="BA342" s="265"/>
      <c r="BB342" s="265"/>
      <c r="BC342" s="268"/>
      <c r="BD342" s="268"/>
      <c r="BE342" s="269"/>
      <c r="BF342" s="270"/>
      <c r="BG342" s="270"/>
      <c r="BH342" s="267"/>
      <c r="BI342" s="265"/>
      <c r="BJ342" s="265"/>
      <c r="BK342" s="265"/>
      <c r="BL342" s="265"/>
      <c r="BM342" s="265"/>
    </row>
    <row r="343" spans="1:65" x14ac:dyDescent="0.25">
      <c r="A343" s="265"/>
      <c r="B343" s="266"/>
      <c r="C343" s="266"/>
      <c r="D343" s="267"/>
      <c r="E343" s="267"/>
      <c r="F343" s="267"/>
      <c r="G343" s="267"/>
      <c r="H343" s="81"/>
      <c r="I343" s="267"/>
      <c r="J343" s="267"/>
      <c r="K343" s="267"/>
      <c r="L343" s="267"/>
      <c r="M343" s="267"/>
      <c r="N343" s="267"/>
      <c r="O343" s="267"/>
      <c r="P343" s="267"/>
      <c r="Q343" s="267"/>
      <c r="R343" s="267"/>
      <c r="S343" s="267"/>
      <c r="T343" s="267"/>
      <c r="U343" s="267"/>
      <c r="V343" s="267"/>
      <c r="W343" s="267"/>
      <c r="X343" s="267"/>
      <c r="Y343" s="267"/>
      <c r="Z343" s="267"/>
      <c r="AA343" s="267"/>
      <c r="AB343" s="267"/>
      <c r="AC343" s="267"/>
      <c r="AD343" s="267"/>
      <c r="AE343" s="267"/>
      <c r="AF343" s="267"/>
      <c r="AG343" s="267"/>
      <c r="AH343" s="267"/>
      <c r="AI343" s="267"/>
      <c r="AJ343" s="267"/>
      <c r="AK343" s="267"/>
      <c r="AL343" s="266"/>
      <c r="AM343" s="266"/>
      <c r="AN343" s="267"/>
      <c r="AO343" s="267"/>
      <c r="AP343" s="267"/>
      <c r="AQ343" s="267"/>
      <c r="AR343" s="267"/>
      <c r="AS343" s="267"/>
      <c r="AT343" s="267"/>
      <c r="AU343" s="267"/>
      <c r="AV343" s="265"/>
      <c r="AW343" s="265"/>
      <c r="AX343" s="265"/>
      <c r="AY343" s="265"/>
      <c r="AZ343" s="265"/>
      <c r="BA343" s="265"/>
      <c r="BB343" s="265"/>
      <c r="BC343" s="268"/>
      <c r="BD343" s="268"/>
      <c r="BE343" s="269"/>
      <c r="BF343" s="270"/>
      <c r="BG343" s="270"/>
      <c r="BH343" s="267"/>
      <c r="BI343" s="265"/>
      <c r="BJ343" s="265"/>
      <c r="BK343" s="265"/>
      <c r="BL343" s="265"/>
      <c r="BM343" s="265"/>
    </row>
    <row r="344" spans="1:65" x14ac:dyDescent="0.25">
      <c r="A344" s="265"/>
      <c r="B344" s="266"/>
      <c r="C344" s="266"/>
      <c r="D344" s="267"/>
      <c r="E344" s="267"/>
      <c r="F344" s="267"/>
      <c r="G344" s="267"/>
      <c r="H344" s="81"/>
      <c r="I344" s="267"/>
      <c r="J344" s="267"/>
      <c r="K344" s="267"/>
      <c r="L344" s="267"/>
      <c r="M344" s="267"/>
      <c r="N344" s="267"/>
      <c r="O344" s="267"/>
      <c r="P344" s="267"/>
      <c r="Q344" s="267"/>
      <c r="R344" s="267"/>
      <c r="S344" s="267"/>
      <c r="T344" s="267"/>
      <c r="U344" s="267"/>
      <c r="V344" s="267"/>
      <c r="W344" s="267"/>
      <c r="X344" s="267"/>
      <c r="Y344" s="267"/>
      <c r="Z344" s="267"/>
      <c r="AA344" s="267"/>
      <c r="AB344" s="267"/>
      <c r="AC344" s="267"/>
      <c r="AD344" s="267"/>
      <c r="AE344" s="267"/>
      <c r="AF344" s="267"/>
      <c r="AG344" s="267"/>
      <c r="AH344" s="267"/>
      <c r="AI344" s="267"/>
      <c r="AJ344" s="267"/>
      <c r="AK344" s="267"/>
      <c r="AL344" s="266"/>
      <c r="AM344" s="266"/>
      <c r="AN344" s="267"/>
      <c r="AO344" s="267"/>
      <c r="AP344" s="267"/>
      <c r="AQ344" s="267"/>
      <c r="AR344" s="267"/>
      <c r="AS344" s="267"/>
      <c r="AT344" s="267"/>
      <c r="AU344" s="267"/>
      <c r="AV344" s="265"/>
      <c r="AW344" s="265"/>
      <c r="AX344" s="265"/>
      <c r="AY344" s="265"/>
      <c r="AZ344" s="265"/>
      <c r="BA344" s="265"/>
      <c r="BB344" s="265"/>
      <c r="BC344" s="268"/>
      <c r="BD344" s="268"/>
      <c r="BE344" s="269"/>
      <c r="BF344" s="270"/>
      <c r="BG344" s="270"/>
      <c r="BH344" s="267"/>
      <c r="BI344" s="265"/>
      <c r="BJ344" s="265"/>
      <c r="BK344" s="265"/>
      <c r="BL344" s="265"/>
      <c r="BM344" s="265"/>
    </row>
    <row r="345" spans="1:65" x14ac:dyDescent="0.25">
      <c r="A345" s="265"/>
      <c r="B345" s="266"/>
      <c r="C345" s="266"/>
      <c r="D345" s="267"/>
      <c r="E345" s="267"/>
      <c r="F345" s="267"/>
      <c r="G345" s="267"/>
      <c r="H345" s="81"/>
      <c r="I345" s="267"/>
      <c r="J345" s="267"/>
      <c r="K345" s="267"/>
      <c r="L345" s="267"/>
      <c r="M345" s="267"/>
      <c r="N345" s="267"/>
      <c r="O345" s="267"/>
      <c r="P345" s="267"/>
      <c r="Q345" s="267"/>
      <c r="R345" s="267"/>
      <c r="S345" s="267"/>
      <c r="T345" s="267"/>
      <c r="U345" s="267"/>
      <c r="V345" s="267"/>
      <c r="W345" s="267"/>
      <c r="X345" s="267"/>
      <c r="Y345" s="267"/>
      <c r="Z345" s="267"/>
      <c r="AA345" s="267"/>
      <c r="AB345" s="267"/>
      <c r="AC345" s="267"/>
      <c r="AD345" s="267"/>
      <c r="AE345" s="267"/>
      <c r="AF345" s="267"/>
      <c r="AG345" s="267"/>
      <c r="AH345" s="267"/>
      <c r="AI345" s="267"/>
      <c r="AJ345" s="267"/>
      <c r="AK345" s="267"/>
      <c r="AL345" s="266"/>
      <c r="AM345" s="266"/>
      <c r="AN345" s="267"/>
      <c r="AO345" s="267"/>
      <c r="AP345" s="267"/>
      <c r="AQ345" s="267"/>
      <c r="AR345" s="267"/>
      <c r="AS345" s="267"/>
      <c r="AT345" s="267"/>
      <c r="AU345" s="267"/>
      <c r="AV345" s="265"/>
      <c r="AW345" s="265"/>
      <c r="AX345" s="265"/>
      <c r="AY345" s="265"/>
      <c r="AZ345" s="265"/>
      <c r="BA345" s="265"/>
      <c r="BB345" s="265"/>
      <c r="BC345" s="268"/>
      <c r="BD345" s="268"/>
      <c r="BE345" s="269"/>
      <c r="BF345" s="270"/>
      <c r="BG345" s="270"/>
      <c r="BH345" s="267"/>
      <c r="BI345" s="265"/>
      <c r="BJ345" s="265"/>
      <c r="BK345" s="265"/>
      <c r="BL345" s="265"/>
      <c r="BM345" s="265"/>
    </row>
    <row r="346" spans="1:65" x14ac:dyDescent="0.25">
      <c r="A346" s="265"/>
      <c r="B346" s="266"/>
      <c r="C346" s="266"/>
      <c r="D346" s="267"/>
      <c r="E346" s="267"/>
      <c r="F346" s="267"/>
      <c r="G346" s="267"/>
      <c r="H346" s="81"/>
      <c r="I346" s="267"/>
      <c r="J346" s="267"/>
      <c r="K346" s="267"/>
      <c r="L346" s="267"/>
      <c r="M346" s="267"/>
      <c r="N346" s="267"/>
      <c r="O346" s="267"/>
      <c r="P346" s="267"/>
      <c r="Q346" s="267"/>
      <c r="R346" s="267"/>
      <c r="S346" s="267"/>
      <c r="T346" s="267"/>
      <c r="U346" s="267"/>
      <c r="V346" s="267"/>
      <c r="W346" s="267"/>
      <c r="X346" s="267"/>
      <c r="Y346" s="267"/>
      <c r="Z346" s="267"/>
      <c r="AA346" s="267"/>
      <c r="AB346" s="267"/>
      <c r="AC346" s="267"/>
      <c r="AD346" s="267"/>
      <c r="AE346" s="267"/>
      <c r="AF346" s="267"/>
      <c r="AG346" s="267"/>
      <c r="AH346" s="267"/>
      <c r="AI346" s="267"/>
      <c r="AJ346" s="267"/>
      <c r="AK346" s="267"/>
      <c r="AL346" s="266"/>
      <c r="AM346" s="266"/>
      <c r="AN346" s="267"/>
      <c r="AO346" s="267"/>
      <c r="AP346" s="267"/>
      <c r="AQ346" s="267"/>
      <c r="AR346" s="267"/>
      <c r="AS346" s="267"/>
      <c r="AT346" s="267"/>
      <c r="AU346" s="267"/>
      <c r="AV346" s="265"/>
      <c r="AW346" s="265"/>
      <c r="AX346" s="265"/>
      <c r="AY346" s="265"/>
      <c r="AZ346" s="265"/>
      <c r="BA346" s="265"/>
      <c r="BB346" s="265"/>
      <c r="BC346" s="268"/>
      <c r="BD346" s="268"/>
      <c r="BE346" s="269"/>
      <c r="BF346" s="270"/>
      <c r="BG346" s="270"/>
      <c r="BH346" s="267"/>
      <c r="BI346" s="265"/>
      <c r="BJ346" s="265"/>
      <c r="BK346" s="265"/>
      <c r="BL346" s="265"/>
      <c r="BM346" s="265"/>
    </row>
    <row r="347" spans="1:65" x14ac:dyDescent="0.25">
      <c r="A347" s="265"/>
      <c r="B347" s="266"/>
      <c r="C347" s="266"/>
      <c r="D347" s="267"/>
      <c r="E347" s="267"/>
      <c r="F347" s="267"/>
      <c r="G347" s="267"/>
      <c r="H347" s="81"/>
      <c r="I347" s="267"/>
      <c r="J347" s="267"/>
      <c r="K347" s="267"/>
      <c r="L347" s="267"/>
      <c r="M347" s="267"/>
      <c r="N347" s="267"/>
      <c r="O347" s="267"/>
      <c r="P347" s="267"/>
      <c r="Q347" s="267"/>
      <c r="R347" s="267"/>
      <c r="S347" s="267"/>
      <c r="T347" s="267"/>
      <c r="U347" s="267"/>
      <c r="V347" s="267"/>
      <c r="W347" s="267"/>
      <c r="X347" s="267"/>
      <c r="Y347" s="267"/>
      <c r="Z347" s="267"/>
      <c r="AA347" s="267"/>
      <c r="AB347" s="267"/>
      <c r="AC347" s="267"/>
      <c r="AD347" s="267"/>
      <c r="AE347" s="267"/>
      <c r="AF347" s="267"/>
      <c r="AG347" s="267"/>
      <c r="AH347" s="267"/>
      <c r="AI347" s="267"/>
      <c r="AJ347" s="267"/>
      <c r="AK347" s="267"/>
      <c r="AL347" s="266"/>
      <c r="AM347" s="266"/>
      <c r="AN347" s="267"/>
      <c r="AO347" s="267"/>
      <c r="AP347" s="267"/>
      <c r="AQ347" s="267"/>
      <c r="AR347" s="267"/>
      <c r="AS347" s="267"/>
      <c r="AT347" s="267"/>
      <c r="AU347" s="267"/>
      <c r="AV347" s="265"/>
      <c r="AW347" s="265"/>
      <c r="AX347" s="265"/>
      <c r="AY347" s="265"/>
      <c r="AZ347" s="265"/>
      <c r="BA347" s="265"/>
      <c r="BB347" s="265"/>
      <c r="BC347" s="268"/>
      <c r="BD347" s="268"/>
      <c r="BE347" s="269"/>
      <c r="BF347" s="270"/>
      <c r="BG347" s="270"/>
      <c r="BH347" s="267"/>
      <c r="BI347" s="265"/>
      <c r="BJ347" s="265"/>
      <c r="BK347" s="265"/>
      <c r="BL347" s="265"/>
      <c r="BM347" s="265"/>
    </row>
    <row r="348" spans="1:65" x14ac:dyDescent="0.25">
      <c r="A348" s="265"/>
      <c r="B348" s="266"/>
      <c r="C348" s="266"/>
      <c r="D348" s="267"/>
      <c r="E348" s="267"/>
      <c r="F348" s="267"/>
      <c r="G348" s="267"/>
      <c r="H348" s="81"/>
      <c r="I348" s="267"/>
      <c r="J348" s="267"/>
      <c r="K348" s="267"/>
      <c r="L348" s="267"/>
      <c r="M348" s="267"/>
      <c r="N348" s="267"/>
      <c r="O348" s="267"/>
      <c r="P348" s="267"/>
      <c r="Q348" s="267"/>
      <c r="R348" s="267"/>
      <c r="S348" s="267"/>
      <c r="T348" s="267"/>
      <c r="U348" s="267"/>
      <c r="V348" s="267"/>
      <c r="W348" s="267"/>
      <c r="X348" s="267"/>
      <c r="Y348" s="267"/>
      <c r="Z348" s="267"/>
      <c r="AA348" s="267"/>
      <c r="AB348" s="267"/>
      <c r="AC348" s="267"/>
      <c r="AD348" s="267"/>
      <c r="AE348" s="267"/>
      <c r="AF348" s="267"/>
      <c r="AG348" s="267"/>
      <c r="AH348" s="267"/>
      <c r="AI348" s="267"/>
      <c r="AJ348" s="267"/>
      <c r="AK348" s="267"/>
      <c r="AL348" s="266"/>
      <c r="AM348" s="266"/>
      <c r="AN348" s="267"/>
      <c r="AO348" s="267"/>
      <c r="AP348" s="267"/>
      <c r="AQ348" s="267"/>
      <c r="AR348" s="267"/>
      <c r="AS348" s="267"/>
      <c r="AT348" s="267"/>
      <c r="AU348" s="267"/>
      <c r="AV348" s="265"/>
      <c r="AW348" s="265"/>
      <c r="AX348" s="265"/>
      <c r="AY348" s="265"/>
      <c r="AZ348" s="265"/>
      <c r="BA348" s="265"/>
      <c r="BB348" s="265"/>
      <c r="BC348" s="268"/>
      <c r="BD348" s="268"/>
      <c r="BE348" s="269"/>
      <c r="BF348" s="270"/>
      <c r="BG348" s="270"/>
      <c r="BH348" s="267"/>
      <c r="BI348" s="265"/>
      <c r="BJ348" s="265"/>
      <c r="BK348" s="265"/>
      <c r="BL348" s="265"/>
      <c r="BM348" s="265"/>
    </row>
    <row r="349" spans="1:65" x14ac:dyDescent="0.25">
      <c r="A349" s="265"/>
      <c r="B349" s="266"/>
      <c r="C349" s="266"/>
      <c r="D349" s="267"/>
      <c r="E349" s="267"/>
      <c r="F349" s="267"/>
      <c r="G349" s="267"/>
      <c r="H349" s="81"/>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67"/>
      <c r="AE349" s="267"/>
      <c r="AF349" s="267"/>
      <c r="AG349" s="267"/>
      <c r="AH349" s="267"/>
      <c r="AI349" s="267"/>
      <c r="AJ349" s="267"/>
      <c r="AK349" s="267"/>
      <c r="AL349" s="266"/>
      <c r="AM349" s="266"/>
      <c r="AN349" s="267"/>
      <c r="AO349" s="267"/>
      <c r="AP349" s="267"/>
      <c r="AQ349" s="267"/>
      <c r="AR349" s="267"/>
      <c r="AS349" s="267"/>
      <c r="AT349" s="267"/>
      <c r="AU349" s="267"/>
      <c r="AV349" s="265"/>
      <c r="AW349" s="265"/>
      <c r="AX349" s="265"/>
      <c r="AY349" s="265"/>
      <c r="AZ349" s="265"/>
      <c r="BA349" s="265"/>
      <c r="BB349" s="265"/>
      <c r="BC349" s="268"/>
      <c r="BD349" s="268"/>
      <c r="BE349" s="269"/>
      <c r="BF349" s="270"/>
      <c r="BG349" s="270"/>
      <c r="BH349" s="267"/>
      <c r="BI349" s="265"/>
      <c r="BJ349" s="265"/>
      <c r="BK349" s="265"/>
      <c r="BL349" s="265"/>
      <c r="BM349" s="265"/>
    </row>
    <row r="350" spans="1:65" x14ac:dyDescent="0.25">
      <c r="A350" s="265"/>
      <c r="B350" s="266"/>
      <c r="C350" s="266"/>
      <c r="D350" s="267"/>
      <c r="E350" s="267"/>
      <c r="F350" s="267"/>
      <c r="G350" s="267"/>
      <c r="H350" s="81"/>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67"/>
      <c r="AE350" s="267"/>
      <c r="AF350" s="267"/>
      <c r="AG350" s="267"/>
      <c r="AH350" s="267"/>
      <c r="AI350" s="267"/>
      <c r="AJ350" s="267"/>
      <c r="AK350" s="267"/>
      <c r="AL350" s="266"/>
      <c r="AM350" s="266"/>
      <c r="AN350" s="267"/>
      <c r="AO350" s="267"/>
      <c r="AP350" s="267"/>
      <c r="AQ350" s="267"/>
      <c r="AR350" s="267"/>
      <c r="AS350" s="267"/>
      <c r="AT350" s="267"/>
      <c r="AU350" s="267"/>
      <c r="AV350" s="265"/>
      <c r="AW350" s="265"/>
      <c r="AX350" s="265"/>
      <c r="AY350" s="265"/>
      <c r="AZ350" s="265"/>
      <c r="BA350" s="265"/>
      <c r="BB350" s="265"/>
      <c r="BC350" s="268"/>
      <c r="BD350" s="268"/>
      <c r="BE350" s="269"/>
      <c r="BF350" s="270"/>
      <c r="BG350" s="270"/>
      <c r="BH350" s="267"/>
      <c r="BI350" s="265"/>
      <c r="BJ350" s="265"/>
      <c r="BK350" s="265"/>
      <c r="BL350" s="265"/>
      <c r="BM350" s="265"/>
    </row>
    <row r="351" spans="1:65" x14ac:dyDescent="0.25">
      <c r="A351" s="265"/>
      <c r="B351" s="266"/>
      <c r="C351" s="266"/>
      <c r="D351" s="267"/>
      <c r="E351" s="267"/>
      <c r="F351" s="267"/>
      <c r="G351" s="267"/>
      <c r="H351" s="81"/>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67"/>
      <c r="AE351" s="267"/>
      <c r="AF351" s="267"/>
      <c r="AG351" s="267"/>
      <c r="AH351" s="267"/>
      <c r="AI351" s="267"/>
      <c r="AJ351" s="267"/>
      <c r="AK351" s="267"/>
      <c r="AL351" s="266"/>
      <c r="AM351" s="266"/>
      <c r="AN351" s="267"/>
      <c r="AO351" s="267"/>
      <c r="AP351" s="267"/>
      <c r="AQ351" s="267"/>
      <c r="AR351" s="267"/>
      <c r="AS351" s="267"/>
      <c r="AT351" s="267"/>
      <c r="AU351" s="267"/>
      <c r="AV351" s="265"/>
      <c r="AW351" s="265"/>
      <c r="AX351" s="265"/>
      <c r="AY351" s="265"/>
      <c r="AZ351" s="265"/>
      <c r="BA351" s="265"/>
      <c r="BB351" s="265"/>
      <c r="BC351" s="268"/>
      <c r="BD351" s="268"/>
      <c r="BE351" s="269"/>
      <c r="BF351" s="270"/>
      <c r="BG351" s="270"/>
      <c r="BH351" s="267"/>
      <c r="BI351" s="265"/>
      <c r="BJ351" s="265"/>
      <c r="BK351" s="265"/>
      <c r="BL351" s="265"/>
      <c r="BM351" s="265"/>
    </row>
    <row r="352" spans="1:65" x14ac:dyDescent="0.25">
      <c r="A352" s="265"/>
      <c r="B352" s="266"/>
      <c r="C352" s="266"/>
      <c r="D352" s="267"/>
      <c r="E352" s="267"/>
      <c r="F352" s="267"/>
      <c r="G352" s="267"/>
      <c r="H352" s="81"/>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67"/>
      <c r="AE352" s="267"/>
      <c r="AF352" s="267"/>
      <c r="AG352" s="267"/>
      <c r="AH352" s="267"/>
      <c r="AI352" s="267"/>
      <c r="AJ352" s="267"/>
      <c r="AK352" s="267"/>
      <c r="AL352" s="266"/>
      <c r="AM352" s="266"/>
      <c r="AN352" s="267"/>
      <c r="AO352" s="267"/>
      <c r="AP352" s="267"/>
      <c r="AQ352" s="267"/>
      <c r="AR352" s="267"/>
      <c r="AS352" s="267"/>
      <c r="AT352" s="267"/>
      <c r="AU352" s="267"/>
      <c r="AV352" s="265"/>
      <c r="AW352" s="265"/>
      <c r="AX352" s="265"/>
      <c r="AY352" s="265"/>
      <c r="AZ352" s="265"/>
      <c r="BA352" s="265"/>
      <c r="BB352" s="265"/>
      <c r="BC352" s="268"/>
      <c r="BD352" s="268"/>
      <c r="BE352" s="269"/>
      <c r="BF352" s="270"/>
      <c r="BG352" s="270"/>
      <c r="BH352" s="267"/>
      <c r="BI352" s="265"/>
      <c r="BJ352" s="265"/>
      <c r="BK352" s="265"/>
      <c r="BL352" s="265"/>
      <c r="BM352" s="265"/>
    </row>
    <row r="353" spans="1:65" x14ac:dyDescent="0.25">
      <c r="A353" s="265"/>
      <c r="B353" s="266"/>
      <c r="C353" s="266"/>
      <c r="D353" s="267"/>
      <c r="E353" s="267"/>
      <c r="F353" s="267"/>
      <c r="G353" s="267"/>
      <c r="H353" s="81"/>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67"/>
      <c r="AE353" s="267"/>
      <c r="AF353" s="267"/>
      <c r="AG353" s="267"/>
      <c r="AH353" s="267"/>
      <c r="AI353" s="267"/>
      <c r="AJ353" s="267"/>
      <c r="AK353" s="267"/>
      <c r="AL353" s="266"/>
      <c r="AM353" s="266"/>
      <c r="AN353" s="267"/>
      <c r="AO353" s="267"/>
      <c r="AP353" s="267"/>
      <c r="AQ353" s="267"/>
      <c r="AR353" s="267"/>
      <c r="AS353" s="267"/>
      <c r="AT353" s="267"/>
      <c r="AU353" s="267"/>
      <c r="AV353" s="265"/>
      <c r="AW353" s="265"/>
      <c r="AX353" s="265"/>
      <c r="AY353" s="265"/>
      <c r="AZ353" s="265"/>
      <c r="BA353" s="265"/>
      <c r="BB353" s="265"/>
      <c r="BC353" s="268"/>
      <c r="BD353" s="268"/>
      <c r="BE353" s="269"/>
      <c r="BF353" s="270"/>
      <c r="BG353" s="270"/>
      <c r="BH353" s="267"/>
      <c r="BI353" s="265"/>
      <c r="BJ353" s="265"/>
      <c r="BK353" s="265"/>
      <c r="BL353" s="265"/>
      <c r="BM353" s="265"/>
    </row>
    <row r="354" spans="1:65" x14ac:dyDescent="0.25">
      <c r="A354" s="265"/>
      <c r="B354" s="266"/>
      <c r="C354" s="266"/>
      <c r="D354" s="267"/>
      <c r="E354" s="267"/>
      <c r="F354" s="267"/>
      <c r="G354" s="267"/>
      <c r="H354" s="81"/>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67"/>
      <c r="AE354" s="267"/>
      <c r="AF354" s="267"/>
      <c r="AG354" s="267"/>
      <c r="AH354" s="267"/>
      <c r="AI354" s="267"/>
      <c r="AJ354" s="267"/>
      <c r="AK354" s="267"/>
      <c r="AL354" s="266"/>
      <c r="AM354" s="266"/>
      <c r="AN354" s="267"/>
      <c r="AO354" s="267"/>
      <c r="AP354" s="267"/>
      <c r="AQ354" s="267"/>
      <c r="AR354" s="267"/>
      <c r="AS354" s="267"/>
      <c r="AT354" s="267"/>
      <c r="AU354" s="267"/>
      <c r="AV354" s="265"/>
      <c r="AW354" s="265"/>
      <c r="AX354" s="265"/>
      <c r="AY354" s="265"/>
      <c r="AZ354" s="265"/>
      <c r="BA354" s="265"/>
      <c r="BB354" s="265"/>
      <c r="BC354" s="268"/>
      <c r="BD354" s="268"/>
      <c r="BE354" s="269"/>
      <c r="BF354" s="270"/>
      <c r="BG354" s="270"/>
      <c r="BH354" s="267"/>
      <c r="BI354" s="265"/>
      <c r="BJ354" s="265"/>
      <c r="BK354" s="265"/>
      <c r="BL354" s="265"/>
      <c r="BM354" s="265"/>
    </row>
    <row r="355" spans="1:65" x14ac:dyDescent="0.25">
      <c r="A355" s="265"/>
      <c r="B355" s="266"/>
      <c r="C355" s="266"/>
      <c r="D355" s="267"/>
      <c r="E355" s="267"/>
      <c r="F355" s="267"/>
      <c r="G355" s="267"/>
      <c r="H355" s="81"/>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67"/>
      <c r="AE355" s="267"/>
      <c r="AF355" s="267"/>
      <c r="AG355" s="267"/>
      <c r="AH355" s="267"/>
      <c r="AI355" s="267"/>
      <c r="AJ355" s="267"/>
      <c r="AK355" s="267"/>
      <c r="AL355" s="266"/>
      <c r="AM355" s="266"/>
      <c r="AN355" s="267"/>
      <c r="AO355" s="267"/>
      <c r="AP355" s="267"/>
      <c r="AQ355" s="267"/>
      <c r="AR355" s="267"/>
      <c r="AS355" s="267"/>
      <c r="AT355" s="267"/>
      <c r="AU355" s="267"/>
      <c r="AV355" s="265"/>
      <c r="AW355" s="265"/>
      <c r="AX355" s="265"/>
      <c r="AY355" s="265"/>
      <c r="AZ355" s="265"/>
      <c r="BA355" s="265"/>
      <c r="BB355" s="265"/>
      <c r="BC355" s="268"/>
      <c r="BD355" s="268"/>
      <c r="BE355" s="269"/>
      <c r="BF355" s="270"/>
      <c r="BG355" s="270"/>
      <c r="BH355" s="267"/>
      <c r="BI355" s="265"/>
      <c r="BJ355" s="265"/>
      <c r="BK355" s="265"/>
      <c r="BL355" s="265"/>
      <c r="BM355" s="265"/>
    </row>
    <row r="356" spans="1:65" x14ac:dyDescent="0.25">
      <c r="A356" s="265"/>
      <c r="B356" s="266"/>
      <c r="C356" s="266"/>
      <c r="D356" s="267"/>
      <c r="E356" s="267"/>
      <c r="F356" s="267"/>
      <c r="G356" s="267"/>
      <c r="H356" s="81"/>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67"/>
      <c r="AE356" s="267"/>
      <c r="AF356" s="267"/>
      <c r="AG356" s="267"/>
      <c r="AH356" s="267"/>
      <c r="AI356" s="267"/>
      <c r="AJ356" s="267"/>
      <c r="AK356" s="267"/>
      <c r="AL356" s="266"/>
      <c r="AM356" s="266"/>
      <c r="AN356" s="267"/>
      <c r="AO356" s="267"/>
      <c r="AP356" s="267"/>
      <c r="AQ356" s="267"/>
      <c r="AR356" s="267"/>
      <c r="AS356" s="267"/>
      <c r="AT356" s="267"/>
      <c r="AU356" s="267"/>
      <c r="AV356" s="265"/>
      <c r="AW356" s="265"/>
      <c r="AX356" s="265"/>
      <c r="AY356" s="265"/>
      <c r="AZ356" s="265"/>
      <c r="BA356" s="265"/>
      <c r="BB356" s="265"/>
      <c r="BC356" s="268"/>
      <c r="BD356" s="268"/>
      <c r="BE356" s="269"/>
      <c r="BF356" s="270"/>
      <c r="BG356" s="270"/>
      <c r="BH356" s="267"/>
      <c r="BI356" s="265"/>
      <c r="BJ356" s="265"/>
      <c r="BK356" s="265"/>
      <c r="BL356" s="265"/>
      <c r="BM356" s="265"/>
    </row>
    <row r="357" spans="1:65" x14ac:dyDescent="0.25">
      <c r="A357" s="265"/>
      <c r="B357" s="266"/>
      <c r="C357" s="266"/>
      <c r="D357" s="267"/>
      <c r="E357" s="267"/>
      <c r="F357" s="267"/>
      <c r="G357" s="267"/>
      <c r="H357" s="81"/>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67"/>
      <c r="AE357" s="267"/>
      <c r="AF357" s="267"/>
      <c r="AG357" s="267"/>
      <c r="AH357" s="267"/>
      <c r="AI357" s="267"/>
      <c r="AJ357" s="267"/>
      <c r="AK357" s="267"/>
      <c r="AL357" s="266"/>
      <c r="AM357" s="266"/>
      <c r="AN357" s="267"/>
      <c r="AO357" s="267"/>
      <c r="AP357" s="267"/>
      <c r="AQ357" s="267"/>
      <c r="AR357" s="267"/>
      <c r="AS357" s="267"/>
      <c r="AT357" s="267"/>
      <c r="AU357" s="267"/>
      <c r="AV357" s="265"/>
      <c r="AW357" s="265"/>
      <c r="AX357" s="265"/>
      <c r="AY357" s="265"/>
      <c r="AZ357" s="265"/>
      <c r="BA357" s="265"/>
      <c r="BB357" s="265"/>
      <c r="BC357" s="268"/>
      <c r="BD357" s="268"/>
      <c r="BE357" s="269"/>
      <c r="BF357" s="270"/>
      <c r="BG357" s="270"/>
      <c r="BH357" s="267"/>
      <c r="BI357" s="265"/>
      <c r="BJ357" s="265"/>
      <c r="BK357" s="265"/>
      <c r="BL357" s="265"/>
      <c r="BM357" s="265"/>
    </row>
    <row r="358" spans="1:65" x14ac:dyDescent="0.25">
      <c r="A358" s="265"/>
      <c r="B358" s="266"/>
      <c r="C358" s="266"/>
      <c r="D358" s="267"/>
      <c r="E358" s="267"/>
      <c r="F358" s="267"/>
      <c r="G358" s="267"/>
      <c r="H358" s="81"/>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67"/>
      <c r="AE358" s="267"/>
      <c r="AF358" s="267"/>
      <c r="AG358" s="267"/>
      <c r="AH358" s="267"/>
      <c r="AI358" s="267"/>
      <c r="AJ358" s="267"/>
      <c r="AK358" s="267"/>
      <c r="AL358" s="266"/>
      <c r="AM358" s="266"/>
      <c r="AN358" s="267"/>
      <c r="AO358" s="267"/>
      <c r="AP358" s="267"/>
      <c r="AQ358" s="267"/>
      <c r="AR358" s="267"/>
      <c r="AS358" s="267"/>
      <c r="AT358" s="267"/>
      <c r="AU358" s="267"/>
      <c r="AV358" s="265"/>
      <c r="AW358" s="265"/>
      <c r="AX358" s="265"/>
      <c r="AY358" s="265"/>
      <c r="AZ358" s="265"/>
      <c r="BA358" s="265"/>
      <c r="BB358" s="265"/>
      <c r="BC358" s="268"/>
      <c r="BD358" s="268"/>
      <c r="BE358" s="269"/>
      <c r="BF358" s="270"/>
      <c r="BG358" s="270"/>
      <c r="BH358" s="267"/>
      <c r="BI358" s="265"/>
      <c r="BJ358" s="265"/>
      <c r="BK358" s="265"/>
      <c r="BL358" s="265"/>
      <c r="BM358" s="265"/>
    </row>
    <row r="359" spans="1:65" x14ac:dyDescent="0.25">
      <c r="A359" s="265"/>
      <c r="B359" s="266"/>
      <c r="C359" s="266"/>
      <c r="D359" s="267"/>
      <c r="E359" s="267"/>
      <c r="F359" s="267"/>
      <c r="G359" s="267"/>
      <c r="H359" s="81"/>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67"/>
      <c r="AE359" s="267"/>
      <c r="AF359" s="267"/>
      <c r="AG359" s="267"/>
      <c r="AH359" s="267"/>
      <c r="AI359" s="267"/>
      <c r="AJ359" s="267"/>
      <c r="AK359" s="267"/>
      <c r="AL359" s="266"/>
      <c r="AM359" s="266"/>
      <c r="AN359" s="267"/>
      <c r="AO359" s="267"/>
      <c r="AP359" s="267"/>
      <c r="AQ359" s="267"/>
      <c r="AR359" s="267"/>
      <c r="AS359" s="267"/>
      <c r="AT359" s="267"/>
      <c r="AU359" s="267"/>
      <c r="AV359" s="265"/>
      <c r="AW359" s="265"/>
      <c r="AX359" s="265"/>
      <c r="AY359" s="265"/>
      <c r="AZ359" s="265"/>
      <c r="BA359" s="265"/>
      <c r="BB359" s="265"/>
      <c r="BC359" s="268"/>
      <c r="BD359" s="268"/>
      <c r="BE359" s="269"/>
      <c r="BF359" s="270"/>
      <c r="BG359" s="270"/>
      <c r="BH359" s="267"/>
      <c r="BI359" s="265"/>
      <c r="BJ359" s="265"/>
      <c r="BK359" s="265"/>
      <c r="BL359" s="265"/>
      <c r="BM359" s="265"/>
    </row>
    <row r="360" spans="1:65" x14ac:dyDescent="0.25">
      <c r="A360" s="265"/>
      <c r="B360" s="266"/>
      <c r="C360" s="266"/>
      <c r="D360" s="267"/>
      <c r="E360" s="267"/>
      <c r="F360" s="267"/>
      <c r="G360" s="267"/>
      <c r="H360" s="81"/>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67"/>
      <c r="AE360" s="267"/>
      <c r="AF360" s="267"/>
      <c r="AG360" s="267"/>
      <c r="AH360" s="267"/>
      <c r="AI360" s="267"/>
      <c r="AJ360" s="267"/>
      <c r="AK360" s="267"/>
      <c r="AL360" s="266"/>
      <c r="AM360" s="266"/>
      <c r="AN360" s="267"/>
      <c r="AO360" s="267"/>
      <c r="AP360" s="267"/>
      <c r="AQ360" s="267"/>
      <c r="AR360" s="267"/>
      <c r="AS360" s="267"/>
      <c r="AT360" s="267"/>
      <c r="AU360" s="267"/>
      <c r="AV360" s="265"/>
      <c r="AW360" s="265"/>
      <c r="AX360" s="265"/>
      <c r="AY360" s="265"/>
      <c r="AZ360" s="265"/>
      <c r="BA360" s="265"/>
      <c r="BB360" s="265"/>
      <c r="BC360" s="268"/>
      <c r="BD360" s="268"/>
      <c r="BE360" s="269"/>
      <c r="BF360" s="270"/>
      <c r="BG360" s="270"/>
      <c r="BH360" s="267"/>
      <c r="BI360" s="265"/>
      <c r="BJ360" s="265"/>
      <c r="BK360" s="265"/>
      <c r="BL360" s="265"/>
      <c r="BM360" s="265"/>
    </row>
    <row r="361" spans="1:65" x14ac:dyDescent="0.25">
      <c r="A361" s="265"/>
      <c r="B361" s="266"/>
      <c r="C361" s="266"/>
      <c r="D361" s="267"/>
      <c r="E361" s="267"/>
      <c r="F361" s="267"/>
      <c r="G361" s="267"/>
      <c r="H361" s="81"/>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67"/>
      <c r="AE361" s="267"/>
      <c r="AF361" s="267"/>
      <c r="AG361" s="267"/>
      <c r="AH361" s="267"/>
      <c r="AI361" s="267"/>
      <c r="AJ361" s="267"/>
      <c r="AK361" s="267"/>
      <c r="AL361" s="266"/>
      <c r="AM361" s="266"/>
      <c r="AN361" s="267"/>
      <c r="AO361" s="267"/>
      <c r="AP361" s="267"/>
      <c r="AQ361" s="267"/>
      <c r="AR361" s="267"/>
      <c r="AS361" s="267"/>
      <c r="AT361" s="267"/>
      <c r="AU361" s="267"/>
      <c r="AV361" s="265"/>
      <c r="AW361" s="265"/>
      <c r="AX361" s="265"/>
      <c r="AY361" s="265"/>
      <c r="AZ361" s="265"/>
      <c r="BA361" s="265"/>
      <c r="BB361" s="265"/>
      <c r="BC361" s="268"/>
      <c r="BD361" s="268"/>
      <c r="BE361" s="269"/>
      <c r="BF361" s="270"/>
      <c r="BG361" s="270"/>
      <c r="BH361" s="267"/>
      <c r="BI361" s="265"/>
      <c r="BJ361" s="265"/>
      <c r="BK361" s="265"/>
      <c r="BL361" s="265"/>
      <c r="BM361" s="265"/>
    </row>
    <row r="362" spans="1:65" x14ac:dyDescent="0.25">
      <c r="A362" s="265"/>
      <c r="B362" s="266"/>
      <c r="C362" s="266"/>
      <c r="D362" s="267"/>
      <c r="E362" s="267"/>
      <c r="F362" s="267"/>
      <c r="G362" s="267"/>
      <c r="H362" s="81"/>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67"/>
      <c r="AE362" s="267"/>
      <c r="AF362" s="267"/>
      <c r="AG362" s="267"/>
      <c r="AH362" s="267"/>
      <c r="AI362" s="267"/>
      <c r="AJ362" s="267"/>
      <c r="AK362" s="267"/>
      <c r="AL362" s="266"/>
      <c r="AM362" s="266"/>
      <c r="AN362" s="267"/>
      <c r="AO362" s="267"/>
      <c r="AP362" s="267"/>
      <c r="AQ362" s="267"/>
      <c r="AR362" s="267"/>
      <c r="AS362" s="267"/>
      <c r="AT362" s="267"/>
      <c r="AU362" s="267"/>
      <c r="AV362" s="265"/>
      <c r="AW362" s="265"/>
      <c r="AX362" s="265"/>
      <c r="AY362" s="265"/>
      <c r="AZ362" s="265"/>
      <c r="BA362" s="265"/>
      <c r="BB362" s="265"/>
      <c r="BC362" s="268"/>
      <c r="BD362" s="268"/>
      <c r="BE362" s="269"/>
      <c r="BF362" s="270"/>
      <c r="BG362" s="270"/>
      <c r="BH362" s="267"/>
      <c r="BI362" s="265"/>
      <c r="BJ362" s="265"/>
      <c r="BK362" s="265"/>
      <c r="BL362" s="265"/>
      <c r="BM362" s="265"/>
    </row>
    <row r="363" spans="1:65" x14ac:dyDescent="0.25">
      <c r="A363" s="265"/>
      <c r="B363" s="266"/>
      <c r="C363" s="266"/>
      <c r="D363" s="267"/>
      <c r="E363" s="267"/>
      <c r="F363" s="267"/>
      <c r="G363" s="267"/>
      <c r="H363" s="81"/>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67"/>
      <c r="AE363" s="267"/>
      <c r="AF363" s="267"/>
      <c r="AG363" s="267"/>
      <c r="AH363" s="267"/>
      <c r="AI363" s="267"/>
      <c r="AJ363" s="267"/>
      <c r="AK363" s="267"/>
      <c r="AL363" s="266"/>
      <c r="AM363" s="266"/>
      <c r="AN363" s="267"/>
      <c r="AO363" s="267"/>
      <c r="AP363" s="267"/>
      <c r="AQ363" s="267"/>
      <c r="AR363" s="267"/>
      <c r="AS363" s="267"/>
      <c r="AT363" s="267"/>
      <c r="AU363" s="267"/>
      <c r="AV363" s="265"/>
      <c r="AW363" s="265"/>
      <c r="AX363" s="265"/>
      <c r="AY363" s="265"/>
      <c r="AZ363" s="265"/>
      <c r="BA363" s="265"/>
      <c r="BB363" s="265"/>
      <c r="BC363" s="268"/>
      <c r="BD363" s="268"/>
      <c r="BE363" s="269"/>
      <c r="BF363" s="270"/>
      <c r="BG363" s="270"/>
      <c r="BH363" s="267"/>
      <c r="BI363" s="265"/>
      <c r="BJ363" s="265"/>
      <c r="BK363" s="265"/>
      <c r="BL363" s="265"/>
      <c r="BM363" s="265"/>
    </row>
    <row r="364" spans="1:65" x14ac:dyDescent="0.25">
      <c r="A364" s="265"/>
      <c r="B364" s="266"/>
      <c r="C364" s="266"/>
      <c r="D364" s="267"/>
      <c r="E364" s="267"/>
      <c r="F364" s="267"/>
      <c r="G364" s="267"/>
      <c r="H364" s="81"/>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67"/>
      <c r="AE364" s="267"/>
      <c r="AF364" s="267"/>
      <c r="AG364" s="267"/>
      <c r="AH364" s="267"/>
      <c r="AI364" s="267"/>
      <c r="AJ364" s="267"/>
      <c r="AK364" s="267"/>
      <c r="AL364" s="266"/>
      <c r="AM364" s="266"/>
      <c r="AN364" s="267"/>
      <c r="AO364" s="267"/>
      <c r="AP364" s="267"/>
      <c r="AQ364" s="267"/>
      <c r="AR364" s="267"/>
      <c r="AS364" s="267"/>
      <c r="AT364" s="267"/>
      <c r="AU364" s="267"/>
      <c r="AV364" s="265"/>
      <c r="AW364" s="265"/>
      <c r="AX364" s="265"/>
      <c r="AY364" s="265"/>
      <c r="AZ364" s="265"/>
      <c r="BA364" s="265"/>
      <c r="BB364" s="265"/>
      <c r="BC364" s="268"/>
      <c r="BD364" s="268"/>
      <c r="BE364" s="269"/>
      <c r="BF364" s="270"/>
      <c r="BG364" s="270"/>
      <c r="BH364" s="267"/>
      <c r="BI364" s="265"/>
      <c r="BJ364" s="265"/>
      <c r="BK364" s="265"/>
      <c r="BL364" s="265"/>
      <c r="BM364" s="265"/>
    </row>
    <row r="365" spans="1:65" x14ac:dyDescent="0.25">
      <c r="A365" s="265"/>
      <c r="B365" s="266"/>
      <c r="C365" s="266"/>
      <c r="D365" s="267"/>
      <c r="E365" s="267"/>
      <c r="F365" s="267"/>
      <c r="G365" s="267"/>
      <c r="H365" s="81"/>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67"/>
      <c r="AE365" s="267"/>
      <c r="AF365" s="267"/>
      <c r="AG365" s="267"/>
      <c r="AH365" s="267"/>
      <c r="AI365" s="267"/>
      <c r="AJ365" s="267"/>
      <c r="AK365" s="267"/>
      <c r="AL365" s="266"/>
      <c r="AM365" s="266"/>
      <c r="AN365" s="267"/>
      <c r="AO365" s="267"/>
      <c r="AP365" s="267"/>
      <c r="AQ365" s="267"/>
      <c r="AR365" s="267"/>
      <c r="AS365" s="267"/>
      <c r="AT365" s="267"/>
      <c r="AU365" s="267"/>
      <c r="AV365" s="265"/>
      <c r="AW365" s="265"/>
      <c r="AX365" s="265"/>
      <c r="AY365" s="265"/>
      <c r="AZ365" s="265"/>
      <c r="BA365" s="265"/>
      <c r="BB365" s="265"/>
      <c r="BC365" s="268"/>
      <c r="BD365" s="268"/>
      <c r="BE365" s="269"/>
      <c r="BF365" s="270"/>
      <c r="BG365" s="270"/>
      <c r="BH365" s="267"/>
      <c r="BI365" s="265"/>
      <c r="BJ365" s="265"/>
      <c r="BK365" s="265"/>
      <c r="BL365" s="265"/>
      <c r="BM365" s="265"/>
    </row>
    <row r="366" spans="1:65" x14ac:dyDescent="0.25">
      <c r="A366" s="265"/>
      <c r="B366" s="266"/>
      <c r="C366" s="266"/>
      <c r="D366" s="267"/>
      <c r="E366" s="267"/>
      <c r="F366" s="267"/>
      <c r="G366" s="267"/>
      <c r="H366" s="81"/>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67"/>
      <c r="AE366" s="267"/>
      <c r="AF366" s="267"/>
      <c r="AG366" s="267"/>
      <c r="AH366" s="267"/>
      <c r="AI366" s="267"/>
      <c r="AJ366" s="267"/>
      <c r="AK366" s="267"/>
      <c r="AL366" s="266"/>
      <c r="AM366" s="266"/>
      <c r="AN366" s="267"/>
      <c r="AO366" s="267"/>
      <c r="AP366" s="267"/>
      <c r="AQ366" s="267"/>
      <c r="AR366" s="267"/>
      <c r="AS366" s="267"/>
      <c r="AT366" s="267"/>
      <c r="AU366" s="267"/>
      <c r="AV366" s="265"/>
      <c r="AW366" s="265"/>
      <c r="AX366" s="265"/>
      <c r="AY366" s="265"/>
      <c r="AZ366" s="265"/>
      <c r="BA366" s="265"/>
      <c r="BB366" s="265"/>
      <c r="BC366" s="268"/>
      <c r="BD366" s="268"/>
      <c r="BE366" s="269"/>
      <c r="BF366" s="270"/>
      <c r="BG366" s="270"/>
      <c r="BH366" s="267"/>
      <c r="BI366" s="265"/>
      <c r="BJ366" s="265"/>
      <c r="BK366" s="265"/>
      <c r="BL366" s="265"/>
      <c r="BM366" s="265"/>
    </row>
    <row r="367" spans="1:65" x14ac:dyDescent="0.25">
      <c r="A367" s="265"/>
      <c r="B367" s="266"/>
      <c r="C367" s="266"/>
      <c r="D367" s="267"/>
      <c r="E367" s="267"/>
      <c r="F367" s="267"/>
      <c r="G367" s="267"/>
      <c r="H367" s="81"/>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67"/>
      <c r="AE367" s="267"/>
      <c r="AF367" s="267"/>
      <c r="AG367" s="267"/>
      <c r="AH367" s="267"/>
      <c r="AI367" s="267"/>
      <c r="AJ367" s="267"/>
      <c r="AK367" s="267"/>
      <c r="AL367" s="266"/>
      <c r="AM367" s="266"/>
      <c r="AN367" s="267"/>
      <c r="AO367" s="267"/>
      <c r="AP367" s="267"/>
      <c r="AQ367" s="267"/>
      <c r="AR367" s="267"/>
      <c r="AS367" s="267"/>
      <c r="AT367" s="267"/>
      <c r="AU367" s="267"/>
      <c r="AV367" s="265"/>
      <c r="AW367" s="265"/>
      <c r="AX367" s="265"/>
      <c r="AY367" s="265"/>
      <c r="AZ367" s="265"/>
      <c r="BA367" s="265"/>
      <c r="BB367" s="265"/>
      <c r="BC367" s="268"/>
      <c r="BD367" s="268"/>
      <c r="BE367" s="269"/>
      <c r="BF367" s="270"/>
      <c r="BG367" s="270"/>
      <c r="BH367" s="267"/>
      <c r="BI367" s="265"/>
      <c r="BJ367" s="265"/>
      <c r="BK367" s="265"/>
      <c r="BL367" s="265"/>
      <c r="BM367" s="265"/>
    </row>
    <row r="368" spans="1:65" x14ac:dyDescent="0.25">
      <c r="A368" s="265"/>
      <c r="B368" s="266"/>
      <c r="C368" s="266"/>
      <c r="D368" s="267"/>
      <c r="E368" s="267"/>
      <c r="F368" s="267"/>
      <c r="G368" s="267"/>
      <c r="H368" s="81"/>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267"/>
      <c r="AL368" s="266"/>
      <c r="AM368" s="266"/>
      <c r="AN368" s="267"/>
      <c r="AO368" s="267"/>
      <c r="AP368" s="267"/>
      <c r="AQ368" s="267"/>
      <c r="AR368" s="267"/>
      <c r="AS368" s="267"/>
      <c r="AT368" s="267"/>
      <c r="AU368" s="267"/>
      <c r="AV368" s="265"/>
      <c r="AW368" s="265"/>
      <c r="AX368" s="265"/>
      <c r="AY368" s="265"/>
      <c r="AZ368" s="265"/>
      <c r="BA368" s="265"/>
      <c r="BB368" s="265"/>
      <c r="BC368" s="268"/>
      <c r="BD368" s="268"/>
      <c r="BE368" s="269"/>
      <c r="BF368" s="270"/>
      <c r="BG368" s="270"/>
      <c r="BH368" s="267"/>
      <c r="BI368" s="265"/>
      <c r="BJ368" s="265"/>
      <c r="BK368" s="265"/>
      <c r="BL368" s="265"/>
      <c r="BM368" s="265"/>
    </row>
    <row r="369" spans="1:65" x14ac:dyDescent="0.25">
      <c r="A369" s="265"/>
      <c r="B369" s="266"/>
      <c r="C369" s="266"/>
      <c r="D369" s="267"/>
      <c r="E369" s="267"/>
      <c r="F369" s="267"/>
      <c r="G369" s="267"/>
      <c r="H369" s="81"/>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267"/>
      <c r="AL369" s="266"/>
      <c r="AM369" s="266"/>
      <c r="AN369" s="267"/>
      <c r="AO369" s="267"/>
      <c r="AP369" s="267"/>
      <c r="AQ369" s="267"/>
      <c r="AR369" s="267"/>
      <c r="AS369" s="267"/>
      <c r="AT369" s="267"/>
      <c r="AU369" s="267"/>
      <c r="AV369" s="265"/>
      <c r="AW369" s="265"/>
      <c r="AX369" s="265"/>
      <c r="AY369" s="265"/>
      <c r="AZ369" s="265"/>
      <c r="BA369" s="265"/>
      <c r="BB369" s="265"/>
      <c r="BC369" s="268"/>
      <c r="BD369" s="268"/>
      <c r="BE369" s="269"/>
      <c r="BF369" s="270"/>
      <c r="BG369" s="270"/>
      <c r="BH369" s="267"/>
      <c r="BI369" s="265"/>
      <c r="BJ369" s="265"/>
      <c r="BK369" s="265"/>
      <c r="BL369" s="265"/>
      <c r="BM369" s="265"/>
    </row>
    <row r="370" spans="1:65" x14ac:dyDescent="0.25">
      <c r="A370" s="265"/>
      <c r="B370" s="266"/>
      <c r="C370" s="266"/>
      <c r="D370" s="267"/>
      <c r="E370" s="267"/>
      <c r="F370" s="267"/>
      <c r="G370" s="267"/>
      <c r="H370" s="81"/>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267"/>
      <c r="AL370" s="266"/>
      <c r="AM370" s="266"/>
      <c r="AN370" s="267"/>
      <c r="AO370" s="267"/>
      <c r="AP370" s="267"/>
      <c r="AQ370" s="267"/>
      <c r="AR370" s="267"/>
      <c r="AS370" s="267"/>
      <c r="AT370" s="267"/>
      <c r="AU370" s="267"/>
      <c r="AV370" s="265"/>
      <c r="AW370" s="265"/>
      <c r="AX370" s="265"/>
      <c r="AY370" s="265"/>
      <c r="AZ370" s="265"/>
      <c r="BA370" s="265"/>
      <c r="BB370" s="265"/>
      <c r="BC370" s="268"/>
      <c r="BD370" s="268"/>
      <c r="BE370" s="269"/>
      <c r="BF370" s="270"/>
      <c r="BG370" s="270"/>
      <c r="BH370" s="267"/>
      <c r="BI370" s="265"/>
      <c r="BJ370" s="265"/>
      <c r="BK370" s="265"/>
      <c r="BL370" s="265"/>
      <c r="BM370" s="265"/>
    </row>
    <row r="371" spans="1:65" x14ac:dyDescent="0.25">
      <c r="A371" s="265"/>
      <c r="B371" s="266"/>
      <c r="C371" s="266"/>
      <c r="D371" s="267"/>
      <c r="E371" s="267"/>
      <c r="F371" s="267"/>
      <c r="G371" s="267"/>
      <c r="H371" s="81"/>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267"/>
      <c r="AL371" s="266"/>
      <c r="AM371" s="266"/>
      <c r="AN371" s="267"/>
      <c r="AO371" s="267"/>
      <c r="AP371" s="267"/>
      <c r="AQ371" s="267"/>
      <c r="AR371" s="267"/>
      <c r="AS371" s="267"/>
      <c r="AT371" s="267"/>
      <c r="AU371" s="267"/>
      <c r="AV371" s="265"/>
      <c r="AW371" s="265"/>
      <c r="AX371" s="265"/>
      <c r="AY371" s="265"/>
      <c r="AZ371" s="265"/>
      <c r="BA371" s="265"/>
      <c r="BB371" s="265"/>
      <c r="BC371" s="268"/>
      <c r="BD371" s="268"/>
      <c r="BE371" s="269"/>
      <c r="BF371" s="270"/>
      <c r="BG371" s="270"/>
      <c r="BH371" s="267"/>
      <c r="BI371" s="265"/>
      <c r="BJ371" s="265"/>
      <c r="BK371" s="265"/>
      <c r="BL371" s="265"/>
      <c r="BM371" s="265"/>
    </row>
    <row r="372" spans="1:65" x14ac:dyDescent="0.25">
      <c r="A372" s="265"/>
      <c r="B372" s="266"/>
      <c r="C372" s="266"/>
      <c r="D372" s="267"/>
      <c r="E372" s="267"/>
      <c r="F372" s="267"/>
      <c r="G372" s="267"/>
      <c r="H372" s="81"/>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267"/>
      <c r="AL372" s="266"/>
      <c r="AM372" s="266"/>
      <c r="AN372" s="267"/>
      <c r="AO372" s="267"/>
      <c r="AP372" s="267"/>
      <c r="AQ372" s="267"/>
      <c r="AR372" s="267"/>
      <c r="AS372" s="267"/>
      <c r="AT372" s="267"/>
      <c r="AU372" s="267"/>
      <c r="AV372" s="265"/>
      <c r="AW372" s="265"/>
      <c r="AX372" s="265"/>
      <c r="AY372" s="265"/>
      <c r="AZ372" s="265"/>
      <c r="BA372" s="265"/>
      <c r="BB372" s="265"/>
      <c r="BC372" s="268"/>
      <c r="BD372" s="268"/>
      <c r="BE372" s="269"/>
      <c r="BF372" s="270"/>
      <c r="BG372" s="270"/>
      <c r="BH372" s="267"/>
      <c r="BI372" s="265"/>
      <c r="BJ372" s="265"/>
      <c r="BK372" s="265"/>
      <c r="BL372" s="265"/>
      <c r="BM372" s="265"/>
    </row>
    <row r="373" spans="1:65" x14ac:dyDescent="0.25">
      <c r="A373" s="265"/>
      <c r="B373" s="266"/>
      <c r="C373" s="266"/>
      <c r="D373" s="267"/>
      <c r="E373" s="267"/>
      <c r="F373" s="267"/>
      <c r="G373" s="267"/>
      <c r="H373" s="81"/>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267"/>
      <c r="AL373" s="266"/>
      <c r="AM373" s="266"/>
      <c r="AN373" s="267"/>
      <c r="AO373" s="267"/>
      <c r="AP373" s="267"/>
      <c r="AQ373" s="267"/>
      <c r="AR373" s="267"/>
      <c r="AS373" s="267"/>
      <c r="AT373" s="267"/>
      <c r="AU373" s="267"/>
      <c r="AV373" s="265"/>
      <c r="AW373" s="265"/>
      <c r="AX373" s="265"/>
      <c r="AY373" s="265"/>
      <c r="AZ373" s="265"/>
      <c r="BA373" s="265"/>
      <c r="BB373" s="265"/>
      <c r="BC373" s="268"/>
      <c r="BD373" s="268"/>
      <c r="BE373" s="269"/>
      <c r="BF373" s="270"/>
      <c r="BG373" s="270"/>
      <c r="BH373" s="267"/>
      <c r="BI373" s="265"/>
      <c r="BJ373" s="265"/>
      <c r="BK373" s="265"/>
      <c r="BL373" s="265"/>
      <c r="BM373" s="265"/>
    </row>
    <row r="374" spans="1:65" x14ac:dyDescent="0.25">
      <c r="A374" s="265"/>
      <c r="B374" s="266"/>
      <c r="C374" s="266"/>
      <c r="D374" s="267"/>
      <c r="E374" s="267"/>
      <c r="F374" s="267"/>
      <c r="G374" s="267"/>
      <c r="H374" s="81"/>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6"/>
      <c r="AM374" s="266"/>
      <c r="AN374" s="267"/>
      <c r="AO374" s="267"/>
      <c r="AP374" s="267"/>
      <c r="AQ374" s="267"/>
      <c r="AR374" s="267"/>
      <c r="AS374" s="267"/>
      <c r="AT374" s="267"/>
      <c r="AU374" s="267"/>
      <c r="AV374" s="265"/>
      <c r="AW374" s="265"/>
      <c r="AX374" s="265"/>
      <c r="AY374" s="265"/>
      <c r="AZ374" s="265"/>
      <c r="BA374" s="265"/>
      <c r="BB374" s="265"/>
      <c r="BC374" s="268"/>
      <c r="BD374" s="268"/>
      <c r="BE374" s="269"/>
      <c r="BF374" s="270"/>
      <c r="BG374" s="270"/>
      <c r="BH374" s="267"/>
      <c r="BI374" s="265"/>
      <c r="BJ374" s="265"/>
      <c r="BK374" s="265"/>
      <c r="BL374" s="265"/>
      <c r="BM374" s="265"/>
    </row>
    <row r="375" spans="1:65" x14ac:dyDescent="0.25">
      <c r="A375" s="265"/>
      <c r="B375" s="266"/>
      <c r="C375" s="266"/>
      <c r="D375" s="267"/>
      <c r="E375" s="267"/>
      <c r="F375" s="267"/>
      <c r="G375" s="267"/>
      <c r="H375" s="81"/>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67"/>
      <c r="AE375" s="267"/>
      <c r="AF375" s="267"/>
      <c r="AG375" s="267"/>
      <c r="AH375" s="267"/>
      <c r="AI375" s="267"/>
      <c r="AJ375" s="267"/>
      <c r="AK375" s="267"/>
      <c r="AL375" s="266"/>
      <c r="AM375" s="266"/>
      <c r="AN375" s="267"/>
      <c r="AO375" s="267"/>
      <c r="AP375" s="267"/>
      <c r="AQ375" s="267"/>
      <c r="AR375" s="267"/>
      <c r="AS375" s="267"/>
      <c r="AT375" s="267"/>
      <c r="AU375" s="267"/>
      <c r="AV375" s="265"/>
      <c r="AW375" s="265"/>
      <c r="AX375" s="265"/>
      <c r="AY375" s="265"/>
      <c r="AZ375" s="265"/>
      <c r="BA375" s="265"/>
      <c r="BB375" s="265"/>
      <c r="BC375" s="268"/>
      <c r="BD375" s="268"/>
      <c r="BE375" s="269"/>
      <c r="BF375" s="270"/>
      <c r="BG375" s="270"/>
      <c r="BH375" s="267"/>
      <c r="BI375" s="265"/>
      <c r="BJ375" s="265"/>
      <c r="BK375" s="265"/>
      <c r="BL375" s="265"/>
      <c r="BM375" s="265"/>
    </row>
    <row r="376" spans="1:65" x14ac:dyDescent="0.25">
      <c r="A376" s="265"/>
      <c r="B376" s="266"/>
      <c r="C376" s="266"/>
      <c r="D376" s="267"/>
      <c r="E376" s="267"/>
      <c r="F376" s="267"/>
      <c r="G376" s="267"/>
      <c r="H376" s="81"/>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c r="AI376" s="267"/>
      <c r="AJ376" s="267"/>
      <c r="AK376" s="267"/>
      <c r="AL376" s="266"/>
      <c r="AM376" s="266"/>
      <c r="AN376" s="267"/>
      <c r="AO376" s="267"/>
      <c r="AP376" s="267"/>
      <c r="AQ376" s="267"/>
      <c r="AR376" s="267"/>
      <c r="AS376" s="267"/>
      <c r="AT376" s="267"/>
      <c r="AU376" s="267"/>
      <c r="AV376" s="265"/>
      <c r="AW376" s="265"/>
      <c r="AX376" s="265"/>
      <c r="AY376" s="265"/>
      <c r="AZ376" s="265"/>
      <c r="BA376" s="265"/>
      <c r="BB376" s="265"/>
      <c r="BC376" s="268"/>
      <c r="BD376" s="268"/>
      <c r="BE376" s="269"/>
      <c r="BF376" s="270"/>
      <c r="BG376" s="270"/>
      <c r="BH376" s="267"/>
      <c r="BI376" s="265"/>
      <c r="BJ376" s="265"/>
      <c r="BK376" s="265"/>
      <c r="BL376" s="265"/>
      <c r="BM376" s="265"/>
    </row>
    <row r="377" spans="1:65" x14ac:dyDescent="0.25">
      <c r="A377" s="265"/>
      <c r="B377" s="266"/>
      <c r="C377" s="266"/>
      <c r="D377" s="267"/>
      <c r="E377" s="267"/>
      <c r="F377" s="267"/>
      <c r="G377" s="267"/>
      <c r="H377" s="81"/>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s="267"/>
      <c r="AG377" s="267"/>
      <c r="AH377" s="267"/>
      <c r="AI377" s="267"/>
      <c r="AJ377" s="267"/>
      <c r="AK377" s="267"/>
      <c r="AL377" s="266"/>
      <c r="AM377" s="266"/>
      <c r="AN377" s="267"/>
      <c r="AO377" s="267"/>
      <c r="AP377" s="267"/>
      <c r="AQ377" s="267"/>
      <c r="AR377" s="267"/>
      <c r="AS377" s="267"/>
      <c r="AT377" s="267"/>
      <c r="AU377" s="267"/>
      <c r="AV377" s="265"/>
      <c r="AW377" s="265"/>
      <c r="AX377" s="265"/>
      <c r="AY377" s="265"/>
      <c r="AZ377" s="265"/>
      <c r="BA377" s="265"/>
      <c r="BB377" s="265"/>
      <c r="BC377" s="268"/>
      <c r="BD377" s="268"/>
      <c r="BE377" s="269"/>
      <c r="BF377" s="270"/>
      <c r="BG377" s="270"/>
      <c r="BH377" s="267"/>
      <c r="BI377" s="265"/>
      <c r="BJ377" s="265"/>
      <c r="BK377" s="265"/>
      <c r="BL377" s="265"/>
      <c r="BM377" s="265"/>
    </row>
    <row r="378" spans="1:65" x14ac:dyDescent="0.25">
      <c r="A378" s="265"/>
      <c r="B378" s="266"/>
      <c r="C378" s="266"/>
      <c r="D378" s="267"/>
      <c r="E378" s="267"/>
      <c r="F378" s="267"/>
      <c r="G378" s="267"/>
      <c r="H378" s="81"/>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67"/>
      <c r="AE378" s="267"/>
      <c r="AF378" s="267"/>
      <c r="AG378" s="267"/>
      <c r="AH378" s="267"/>
      <c r="AI378" s="267"/>
      <c r="AJ378" s="267"/>
      <c r="AK378" s="267"/>
      <c r="AL378" s="266"/>
      <c r="AM378" s="266"/>
      <c r="AN378" s="267"/>
      <c r="AO378" s="267"/>
      <c r="AP378" s="267"/>
      <c r="AQ378" s="267"/>
      <c r="AR378" s="267"/>
      <c r="AS378" s="267"/>
      <c r="AT378" s="267"/>
      <c r="AU378" s="267"/>
      <c r="AV378" s="265"/>
      <c r="AW378" s="265"/>
      <c r="AX378" s="265"/>
      <c r="AY378" s="265"/>
      <c r="AZ378" s="265"/>
      <c r="BA378" s="265"/>
      <c r="BB378" s="265"/>
      <c r="BC378" s="268"/>
      <c r="BD378" s="268"/>
      <c r="BE378" s="269"/>
      <c r="BF378" s="270"/>
      <c r="BG378" s="270"/>
      <c r="BH378" s="267"/>
      <c r="BI378" s="265"/>
      <c r="BJ378" s="265"/>
      <c r="BK378" s="265"/>
      <c r="BL378" s="265"/>
      <c r="BM378" s="265"/>
    </row>
    <row r="379" spans="1:65" x14ac:dyDescent="0.25">
      <c r="A379" s="265"/>
      <c r="B379" s="266"/>
      <c r="C379" s="266"/>
      <c r="D379" s="267"/>
      <c r="E379" s="267"/>
      <c r="F379" s="267"/>
      <c r="G379" s="267"/>
      <c r="H379" s="81"/>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c r="AF379" s="267"/>
      <c r="AG379" s="267"/>
      <c r="AH379" s="267"/>
      <c r="AI379" s="267"/>
      <c r="AJ379" s="267"/>
      <c r="AK379" s="267"/>
      <c r="AL379" s="266"/>
      <c r="AM379" s="266"/>
      <c r="AN379" s="267"/>
      <c r="AO379" s="267"/>
      <c r="AP379" s="267"/>
      <c r="AQ379" s="267"/>
      <c r="AR379" s="267"/>
      <c r="AS379" s="267"/>
      <c r="AT379" s="267"/>
      <c r="AU379" s="267"/>
      <c r="AV379" s="265"/>
      <c r="AW379" s="265"/>
      <c r="AX379" s="265"/>
      <c r="AY379" s="265"/>
      <c r="AZ379" s="265"/>
      <c r="BA379" s="265"/>
      <c r="BB379" s="265"/>
      <c r="BC379" s="268"/>
      <c r="BD379" s="268"/>
      <c r="BE379" s="269"/>
      <c r="BF379" s="270"/>
      <c r="BG379" s="270"/>
      <c r="BH379" s="267"/>
      <c r="BI379" s="265"/>
      <c r="BJ379" s="265"/>
      <c r="BK379" s="265"/>
      <c r="BL379" s="265"/>
      <c r="BM379" s="265"/>
    </row>
    <row r="380" spans="1:65" x14ac:dyDescent="0.25">
      <c r="A380" s="265"/>
      <c r="B380" s="266"/>
      <c r="C380" s="266"/>
      <c r="D380" s="267"/>
      <c r="E380" s="267"/>
      <c r="F380" s="267"/>
      <c r="G380" s="267"/>
      <c r="H380" s="81"/>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67"/>
      <c r="AE380" s="267"/>
      <c r="AF380" s="267"/>
      <c r="AG380" s="267"/>
      <c r="AH380" s="267"/>
      <c r="AI380" s="267"/>
      <c r="AJ380" s="267"/>
      <c r="AK380" s="267"/>
      <c r="AL380" s="266"/>
      <c r="AM380" s="266"/>
      <c r="AN380" s="267"/>
      <c r="AO380" s="267"/>
      <c r="AP380" s="267"/>
      <c r="AQ380" s="267"/>
      <c r="AR380" s="267"/>
      <c r="AS380" s="267"/>
      <c r="AT380" s="267"/>
      <c r="AU380" s="267"/>
      <c r="AV380" s="265"/>
      <c r="AW380" s="265"/>
      <c r="AX380" s="265"/>
      <c r="AY380" s="265"/>
      <c r="AZ380" s="265"/>
      <c r="BA380" s="265"/>
      <c r="BB380" s="265"/>
      <c r="BC380" s="268"/>
      <c r="BD380" s="268"/>
      <c r="BE380" s="269"/>
      <c r="BF380" s="270"/>
      <c r="BG380" s="270"/>
      <c r="BH380" s="267"/>
      <c r="BI380" s="265"/>
      <c r="BJ380" s="265"/>
      <c r="BK380" s="265"/>
      <c r="BL380" s="265"/>
      <c r="BM380" s="265"/>
    </row>
    <row r="381" spans="1:65" x14ac:dyDescent="0.25">
      <c r="A381" s="265"/>
      <c r="B381" s="266"/>
      <c r="C381" s="266"/>
      <c r="D381" s="267"/>
      <c r="E381" s="267"/>
      <c r="F381" s="267"/>
      <c r="G381" s="267"/>
      <c r="H381" s="81"/>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67"/>
      <c r="AE381" s="267"/>
      <c r="AF381" s="267"/>
      <c r="AG381" s="267"/>
      <c r="AH381" s="267"/>
      <c r="AI381" s="267"/>
      <c r="AJ381" s="267"/>
      <c r="AK381" s="267"/>
      <c r="AL381" s="266"/>
      <c r="AM381" s="266"/>
      <c r="AN381" s="267"/>
      <c r="AO381" s="267"/>
      <c r="AP381" s="267"/>
      <c r="AQ381" s="267"/>
      <c r="AR381" s="267"/>
      <c r="AS381" s="267"/>
      <c r="AT381" s="267"/>
      <c r="AU381" s="267"/>
      <c r="AV381" s="265"/>
      <c r="AW381" s="265"/>
      <c r="AX381" s="265"/>
      <c r="AY381" s="265"/>
      <c r="AZ381" s="265"/>
      <c r="BA381" s="265"/>
      <c r="BB381" s="265"/>
      <c r="BC381" s="268"/>
      <c r="BD381" s="268"/>
      <c r="BE381" s="269"/>
      <c r="BF381" s="270"/>
      <c r="BG381" s="270"/>
      <c r="BH381" s="267"/>
      <c r="BI381" s="265"/>
      <c r="BJ381" s="265"/>
      <c r="BK381" s="265"/>
      <c r="BL381" s="265"/>
      <c r="BM381" s="265"/>
    </row>
    <row r="382" spans="1:65" x14ac:dyDescent="0.25">
      <c r="A382" s="265"/>
      <c r="B382" s="266"/>
      <c r="C382" s="266"/>
      <c r="D382" s="267"/>
      <c r="E382" s="267"/>
      <c r="F382" s="267"/>
      <c r="G382" s="267"/>
      <c r="H382" s="81"/>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s="267"/>
      <c r="AG382" s="267"/>
      <c r="AH382" s="267"/>
      <c r="AI382" s="267"/>
      <c r="AJ382" s="267"/>
      <c r="AK382" s="267"/>
      <c r="AL382" s="266"/>
      <c r="AM382" s="266"/>
      <c r="AN382" s="267"/>
      <c r="AO382" s="267"/>
      <c r="AP382" s="267"/>
      <c r="AQ382" s="267"/>
      <c r="AR382" s="267"/>
      <c r="AS382" s="267"/>
      <c r="AT382" s="267"/>
      <c r="AU382" s="267"/>
      <c r="AV382" s="265"/>
      <c r="AW382" s="265"/>
      <c r="AX382" s="265"/>
      <c r="AY382" s="265"/>
      <c r="AZ382" s="265"/>
      <c r="BA382" s="265"/>
      <c r="BB382" s="265"/>
      <c r="BC382" s="268"/>
      <c r="BD382" s="268"/>
      <c r="BE382" s="269"/>
      <c r="BF382" s="270"/>
      <c r="BG382" s="270"/>
      <c r="BH382" s="267"/>
      <c r="BI382" s="265"/>
      <c r="BJ382" s="265"/>
      <c r="BK382" s="265"/>
      <c r="BL382" s="265"/>
      <c r="BM382" s="265"/>
    </row>
    <row r="383" spans="1:65" x14ac:dyDescent="0.25">
      <c r="A383" s="265"/>
      <c r="B383" s="266"/>
      <c r="C383" s="266"/>
      <c r="D383" s="267"/>
      <c r="E383" s="267"/>
      <c r="F383" s="267"/>
      <c r="G383" s="267"/>
      <c r="H383" s="81"/>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67"/>
      <c r="AE383" s="267"/>
      <c r="AF383" s="267"/>
      <c r="AG383" s="267"/>
      <c r="AH383" s="267"/>
      <c r="AI383" s="267"/>
      <c r="AJ383" s="267"/>
      <c r="AK383" s="267"/>
      <c r="AL383" s="266"/>
      <c r="AM383" s="266"/>
      <c r="AN383" s="267"/>
      <c r="AO383" s="267"/>
      <c r="AP383" s="267"/>
      <c r="AQ383" s="267"/>
      <c r="AR383" s="267"/>
      <c r="AS383" s="267"/>
      <c r="AT383" s="267"/>
      <c r="AU383" s="267"/>
      <c r="AV383" s="265"/>
      <c r="AW383" s="265"/>
      <c r="AX383" s="265"/>
      <c r="AY383" s="265"/>
      <c r="AZ383" s="265"/>
      <c r="BA383" s="265"/>
      <c r="BB383" s="265"/>
      <c r="BC383" s="268"/>
      <c r="BD383" s="268"/>
      <c r="BE383" s="269"/>
      <c r="BF383" s="270"/>
      <c r="BG383" s="270"/>
      <c r="BH383" s="267"/>
      <c r="BI383" s="265"/>
      <c r="BJ383" s="265"/>
      <c r="BK383" s="265"/>
      <c r="BL383" s="265"/>
      <c r="BM383" s="265"/>
    </row>
    <row r="384" spans="1:65" x14ac:dyDescent="0.25">
      <c r="A384" s="265"/>
      <c r="B384" s="266"/>
      <c r="C384" s="266"/>
      <c r="D384" s="267"/>
      <c r="E384" s="267"/>
      <c r="F384" s="267"/>
      <c r="G384" s="267"/>
      <c r="H384" s="81"/>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s="267"/>
      <c r="AG384" s="267"/>
      <c r="AH384" s="267"/>
      <c r="AI384" s="267"/>
      <c r="AJ384" s="267"/>
      <c r="AK384" s="267"/>
      <c r="AL384" s="266"/>
      <c r="AM384" s="266"/>
      <c r="AN384" s="267"/>
      <c r="AO384" s="267"/>
      <c r="AP384" s="267"/>
      <c r="AQ384" s="267"/>
      <c r="AR384" s="267"/>
      <c r="AS384" s="267"/>
      <c r="AT384" s="267"/>
      <c r="AU384" s="267"/>
      <c r="AV384" s="265"/>
      <c r="AW384" s="265"/>
      <c r="AX384" s="265"/>
      <c r="AY384" s="265"/>
      <c r="AZ384" s="265"/>
      <c r="BA384" s="265"/>
      <c r="BB384" s="265"/>
      <c r="BC384" s="268"/>
      <c r="BD384" s="268"/>
      <c r="BE384" s="269"/>
      <c r="BF384" s="270"/>
      <c r="BG384" s="270"/>
      <c r="BH384" s="267"/>
      <c r="BI384" s="265"/>
      <c r="BJ384" s="265"/>
      <c r="BK384" s="265"/>
      <c r="BL384" s="265"/>
      <c r="BM384" s="265"/>
    </row>
    <row r="385" spans="1:65" x14ac:dyDescent="0.25">
      <c r="A385" s="265"/>
      <c r="B385" s="266"/>
      <c r="C385" s="266"/>
      <c r="D385" s="267"/>
      <c r="E385" s="267"/>
      <c r="F385" s="267"/>
      <c r="G385" s="267"/>
      <c r="H385" s="81"/>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c r="AI385" s="267"/>
      <c r="AJ385" s="267"/>
      <c r="AK385" s="267"/>
      <c r="AL385" s="266"/>
      <c r="AM385" s="266"/>
      <c r="AN385" s="267"/>
      <c r="AO385" s="267"/>
      <c r="AP385" s="267"/>
      <c r="AQ385" s="267"/>
      <c r="AR385" s="267"/>
      <c r="AS385" s="267"/>
      <c r="AT385" s="267"/>
      <c r="AU385" s="267"/>
      <c r="AV385" s="265"/>
      <c r="AW385" s="265"/>
      <c r="AX385" s="265"/>
      <c r="AY385" s="265"/>
      <c r="AZ385" s="265"/>
      <c r="BA385" s="265"/>
      <c r="BB385" s="265"/>
      <c r="BC385" s="268"/>
      <c r="BD385" s="268"/>
      <c r="BE385" s="269"/>
      <c r="BF385" s="270"/>
      <c r="BG385" s="270"/>
      <c r="BH385" s="267"/>
      <c r="BI385" s="265"/>
      <c r="BJ385" s="265"/>
      <c r="BK385" s="265"/>
      <c r="BL385" s="265"/>
      <c r="BM385" s="265"/>
    </row>
    <row r="386" spans="1:65" x14ac:dyDescent="0.25">
      <c r="A386" s="265"/>
      <c r="B386" s="266"/>
      <c r="C386" s="266"/>
      <c r="D386" s="267"/>
      <c r="E386" s="267"/>
      <c r="F386" s="267"/>
      <c r="G386" s="267"/>
      <c r="H386" s="81"/>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c r="AI386" s="267"/>
      <c r="AJ386" s="267"/>
      <c r="AK386" s="267"/>
      <c r="AL386" s="266"/>
      <c r="AM386" s="266"/>
      <c r="AN386" s="267"/>
      <c r="AO386" s="267"/>
      <c r="AP386" s="267"/>
      <c r="AQ386" s="267"/>
      <c r="AR386" s="267"/>
      <c r="AS386" s="267"/>
      <c r="AT386" s="267"/>
      <c r="AU386" s="267"/>
      <c r="AV386" s="265"/>
      <c r="AW386" s="265"/>
      <c r="AX386" s="265"/>
      <c r="AY386" s="265"/>
      <c r="AZ386" s="265"/>
      <c r="BA386" s="265"/>
      <c r="BB386" s="265"/>
      <c r="BC386" s="268"/>
      <c r="BD386" s="268"/>
      <c r="BE386" s="269"/>
      <c r="BF386" s="270"/>
      <c r="BG386" s="270"/>
      <c r="BH386" s="267"/>
      <c r="BI386" s="265"/>
      <c r="BJ386" s="265"/>
      <c r="BK386" s="265"/>
      <c r="BL386" s="265"/>
      <c r="BM386" s="265"/>
    </row>
    <row r="387" spans="1:65" x14ac:dyDescent="0.25">
      <c r="A387" s="265"/>
      <c r="B387" s="266"/>
      <c r="C387" s="266"/>
      <c r="D387" s="267"/>
      <c r="E387" s="267"/>
      <c r="F387" s="267"/>
      <c r="G387" s="267"/>
      <c r="H387" s="81"/>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67"/>
      <c r="AE387" s="267"/>
      <c r="AF387" s="267"/>
      <c r="AG387" s="267"/>
      <c r="AH387" s="267"/>
      <c r="AI387" s="267"/>
      <c r="AJ387" s="267"/>
      <c r="AK387" s="267"/>
      <c r="AL387" s="266"/>
      <c r="AM387" s="266"/>
      <c r="AN387" s="267"/>
      <c r="AO387" s="267"/>
      <c r="AP387" s="267"/>
      <c r="AQ387" s="267"/>
      <c r="AR387" s="267"/>
      <c r="AS387" s="267"/>
      <c r="AT387" s="267"/>
      <c r="AU387" s="267"/>
      <c r="AV387" s="265"/>
      <c r="AW387" s="265"/>
      <c r="AX387" s="265"/>
      <c r="AY387" s="265"/>
      <c r="AZ387" s="265"/>
      <c r="BA387" s="265"/>
      <c r="BB387" s="265"/>
      <c r="BC387" s="268"/>
      <c r="BD387" s="268"/>
      <c r="BE387" s="269"/>
      <c r="BF387" s="270"/>
      <c r="BG387" s="270"/>
      <c r="BH387" s="267"/>
      <c r="BI387" s="265"/>
      <c r="BJ387" s="265"/>
      <c r="BK387" s="265"/>
      <c r="BL387" s="265"/>
      <c r="BM387" s="265"/>
    </row>
    <row r="388" spans="1:65" x14ac:dyDescent="0.25">
      <c r="A388" s="265"/>
      <c r="B388" s="266"/>
      <c r="C388" s="266"/>
      <c r="D388" s="267"/>
      <c r="E388" s="267"/>
      <c r="F388" s="267"/>
      <c r="G388" s="267"/>
      <c r="H388" s="81"/>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267"/>
      <c r="AL388" s="266"/>
      <c r="AM388" s="266"/>
      <c r="AN388" s="267"/>
      <c r="AO388" s="267"/>
      <c r="AP388" s="267"/>
      <c r="AQ388" s="267"/>
      <c r="AR388" s="267"/>
      <c r="AS388" s="267"/>
      <c r="AT388" s="267"/>
      <c r="AU388" s="267"/>
      <c r="AV388" s="265"/>
      <c r="AW388" s="265"/>
      <c r="AX388" s="265"/>
      <c r="AY388" s="265"/>
      <c r="AZ388" s="265"/>
      <c r="BA388" s="265"/>
      <c r="BB388" s="265"/>
      <c r="BC388" s="268"/>
      <c r="BD388" s="268"/>
      <c r="BE388" s="269"/>
      <c r="BF388" s="270"/>
      <c r="BG388" s="270"/>
      <c r="BH388" s="267"/>
      <c r="BI388" s="265"/>
      <c r="BJ388" s="265"/>
      <c r="BK388" s="265"/>
      <c r="BL388" s="265"/>
      <c r="BM388" s="265"/>
    </row>
    <row r="389" spans="1:65" x14ac:dyDescent="0.25">
      <c r="A389" s="265"/>
      <c r="B389" s="266"/>
      <c r="C389" s="266"/>
      <c r="D389" s="267"/>
      <c r="E389" s="267"/>
      <c r="F389" s="267"/>
      <c r="G389" s="267"/>
      <c r="H389" s="81"/>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267"/>
      <c r="AL389" s="266"/>
      <c r="AM389" s="266"/>
      <c r="AN389" s="267"/>
      <c r="AO389" s="267"/>
      <c r="AP389" s="267"/>
      <c r="AQ389" s="267"/>
      <c r="AR389" s="267"/>
      <c r="AS389" s="267"/>
      <c r="AT389" s="267"/>
      <c r="AU389" s="267"/>
      <c r="AV389" s="265"/>
      <c r="AW389" s="265"/>
      <c r="AX389" s="265"/>
      <c r="AY389" s="265"/>
      <c r="AZ389" s="265"/>
      <c r="BA389" s="265"/>
      <c r="BB389" s="265"/>
      <c r="BC389" s="268"/>
      <c r="BD389" s="268"/>
      <c r="BE389" s="269"/>
      <c r="BF389" s="270"/>
      <c r="BG389" s="270"/>
      <c r="BH389" s="267"/>
      <c r="BI389" s="265"/>
      <c r="BJ389" s="265"/>
      <c r="BK389" s="265"/>
      <c r="BL389" s="265"/>
      <c r="BM389" s="265"/>
    </row>
    <row r="390" spans="1:65" x14ac:dyDescent="0.25">
      <c r="A390" s="265"/>
      <c r="B390" s="266"/>
      <c r="C390" s="266"/>
      <c r="D390" s="267"/>
      <c r="E390" s="267"/>
      <c r="F390" s="267"/>
      <c r="G390" s="267"/>
      <c r="H390" s="81"/>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267"/>
      <c r="AL390" s="266"/>
      <c r="AM390" s="266"/>
      <c r="AN390" s="267"/>
      <c r="AO390" s="267"/>
      <c r="AP390" s="267"/>
      <c r="AQ390" s="267"/>
      <c r="AR390" s="267"/>
      <c r="AS390" s="267"/>
      <c r="AT390" s="267"/>
      <c r="AU390" s="267"/>
      <c r="AV390" s="265"/>
      <c r="AW390" s="265"/>
      <c r="AX390" s="265"/>
      <c r="AY390" s="265"/>
      <c r="AZ390" s="265"/>
      <c r="BA390" s="265"/>
      <c r="BB390" s="265"/>
      <c r="BC390" s="268"/>
      <c r="BD390" s="268"/>
      <c r="BE390" s="269"/>
      <c r="BF390" s="270"/>
      <c r="BG390" s="270"/>
      <c r="BH390" s="267"/>
      <c r="BI390" s="265"/>
      <c r="BJ390" s="265"/>
      <c r="BK390" s="265"/>
      <c r="BL390" s="265"/>
      <c r="BM390" s="265"/>
    </row>
  </sheetData>
  <mergeCells count="271">
    <mergeCell ref="AZ43:AZ47"/>
    <mergeCell ref="BA43:BA47"/>
    <mergeCell ref="BB43:BB47"/>
    <mergeCell ref="AT43:AT47"/>
    <mergeCell ref="AU43:AU47"/>
    <mergeCell ref="AV43:AV47"/>
    <mergeCell ref="AW43:AW47"/>
    <mergeCell ref="AX43:AX47"/>
    <mergeCell ref="AY43:AY47"/>
    <mergeCell ref="AN43:AN47"/>
    <mergeCell ref="AO43:AO47"/>
    <mergeCell ref="AP43:AP47"/>
    <mergeCell ref="AQ43:AQ47"/>
    <mergeCell ref="AR43:AR47"/>
    <mergeCell ref="AS43:AS47"/>
    <mergeCell ref="H43:H47"/>
    <mergeCell ref="I43:I47"/>
    <mergeCell ref="J43:J47"/>
    <mergeCell ref="K43:K47"/>
    <mergeCell ref="L43:L47"/>
    <mergeCell ref="M43:M47"/>
    <mergeCell ref="AZ38:AZ42"/>
    <mergeCell ref="BA38:BA42"/>
    <mergeCell ref="BB38:BB42"/>
    <mergeCell ref="A43:A47"/>
    <mergeCell ref="B43:B47"/>
    <mergeCell ref="C43:C47"/>
    <mergeCell ref="D43:D47"/>
    <mergeCell ref="E43:E47"/>
    <mergeCell ref="F43:F47"/>
    <mergeCell ref="G43:G47"/>
    <mergeCell ref="AT38:AT42"/>
    <mergeCell ref="AU38:AU42"/>
    <mergeCell ref="AV38:AV42"/>
    <mergeCell ref="AW38:AW42"/>
    <mergeCell ref="AX38:AX42"/>
    <mergeCell ref="AY38:AY42"/>
    <mergeCell ref="AN38:AN42"/>
    <mergeCell ref="AO38:AO42"/>
    <mergeCell ref="AP38:AP42"/>
    <mergeCell ref="AQ38:AQ42"/>
    <mergeCell ref="AR38:AR42"/>
    <mergeCell ref="AS38:AS42"/>
    <mergeCell ref="H38:H42"/>
    <mergeCell ref="I38:I42"/>
    <mergeCell ref="J38:J42"/>
    <mergeCell ref="K38:K42"/>
    <mergeCell ref="L38:L42"/>
    <mergeCell ref="M38:M42"/>
    <mergeCell ref="AZ33:AZ37"/>
    <mergeCell ref="BA33:BA37"/>
    <mergeCell ref="BB33:BB37"/>
    <mergeCell ref="A38:A42"/>
    <mergeCell ref="B38:B42"/>
    <mergeCell ref="C38:C42"/>
    <mergeCell ref="D38:D42"/>
    <mergeCell ref="E38:E42"/>
    <mergeCell ref="F38:F42"/>
    <mergeCell ref="G38:G42"/>
    <mergeCell ref="AT33:AT37"/>
    <mergeCell ref="AU33:AU37"/>
    <mergeCell ref="AV33:AV37"/>
    <mergeCell ref="AW33:AW37"/>
    <mergeCell ref="AX33:AX37"/>
    <mergeCell ref="AY33:AY37"/>
    <mergeCell ref="AN33:AN37"/>
    <mergeCell ref="AO33:AO37"/>
    <mergeCell ref="AP33:AP37"/>
    <mergeCell ref="AQ33:AQ37"/>
    <mergeCell ref="AR33:AR37"/>
    <mergeCell ref="AS33:AS37"/>
    <mergeCell ref="H33:H37"/>
    <mergeCell ref="I33:I37"/>
    <mergeCell ref="J33:J37"/>
    <mergeCell ref="K33:K37"/>
    <mergeCell ref="L33:L37"/>
    <mergeCell ref="M33:M37"/>
    <mergeCell ref="AZ28:AZ32"/>
    <mergeCell ref="BA28:BA32"/>
    <mergeCell ref="BB28:BB32"/>
    <mergeCell ref="A33:A37"/>
    <mergeCell ref="B33:B37"/>
    <mergeCell ref="C33:C37"/>
    <mergeCell ref="D33:D37"/>
    <mergeCell ref="E33:E37"/>
    <mergeCell ref="F33:F37"/>
    <mergeCell ref="G33:G37"/>
    <mergeCell ref="AT28:AT32"/>
    <mergeCell ref="AU28:AU32"/>
    <mergeCell ref="AV28:AV32"/>
    <mergeCell ref="AW28:AW32"/>
    <mergeCell ref="AX28:AX32"/>
    <mergeCell ref="AY28:AY32"/>
    <mergeCell ref="AN28:AN32"/>
    <mergeCell ref="AO28:AO32"/>
    <mergeCell ref="AP28:AP32"/>
    <mergeCell ref="AQ28:AQ32"/>
    <mergeCell ref="AR28:AR32"/>
    <mergeCell ref="AS28:AS32"/>
    <mergeCell ref="H28:H32"/>
    <mergeCell ref="I28:I32"/>
    <mergeCell ref="J28:J32"/>
    <mergeCell ref="K28:K32"/>
    <mergeCell ref="L28:L32"/>
    <mergeCell ref="M28:M32"/>
    <mergeCell ref="AZ23:AZ27"/>
    <mergeCell ref="BA23:BA27"/>
    <mergeCell ref="BB23:BB27"/>
    <mergeCell ref="A28:A32"/>
    <mergeCell ref="B28:B32"/>
    <mergeCell ref="C28:C32"/>
    <mergeCell ref="D28:D32"/>
    <mergeCell ref="E28:E32"/>
    <mergeCell ref="F28:F32"/>
    <mergeCell ref="G28:G32"/>
    <mergeCell ref="AT23:AT27"/>
    <mergeCell ref="AU23:AU27"/>
    <mergeCell ref="AV23:AV27"/>
    <mergeCell ref="AW23:AW27"/>
    <mergeCell ref="AX23:AX27"/>
    <mergeCell ref="AY23:AY27"/>
    <mergeCell ref="AN23:AN27"/>
    <mergeCell ref="AO23:AO27"/>
    <mergeCell ref="AP23:AP27"/>
    <mergeCell ref="AQ23:AQ27"/>
    <mergeCell ref="AR23:AR27"/>
    <mergeCell ref="AS23:AS27"/>
    <mergeCell ref="H23:H27"/>
    <mergeCell ref="I23:I27"/>
    <mergeCell ref="J23:J27"/>
    <mergeCell ref="K23:K27"/>
    <mergeCell ref="L23:L27"/>
    <mergeCell ref="M23:M27"/>
    <mergeCell ref="AZ18:AZ22"/>
    <mergeCell ref="BA18:BA22"/>
    <mergeCell ref="BB18:BB22"/>
    <mergeCell ref="A23:A27"/>
    <mergeCell ref="B23:B27"/>
    <mergeCell ref="C23:C27"/>
    <mergeCell ref="D23:D27"/>
    <mergeCell ref="E23:E27"/>
    <mergeCell ref="F23:F27"/>
    <mergeCell ref="G23:G27"/>
    <mergeCell ref="AT18:AT22"/>
    <mergeCell ref="AU18:AU22"/>
    <mergeCell ref="AV18:AV22"/>
    <mergeCell ref="AW18:AW22"/>
    <mergeCell ref="AX18:AX22"/>
    <mergeCell ref="AY18:AY22"/>
    <mergeCell ref="AN18:AN22"/>
    <mergeCell ref="AO18:AO22"/>
    <mergeCell ref="AP18:AP22"/>
    <mergeCell ref="AQ18:AQ22"/>
    <mergeCell ref="AR18:AR22"/>
    <mergeCell ref="AS18:AS22"/>
    <mergeCell ref="H18:H22"/>
    <mergeCell ref="I18:I22"/>
    <mergeCell ref="J18:J22"/>
    <mergeCell ref="K18:K22"/>
    <mergeCell ref="L18:L22"/>
    <mergeCell ref="M18:M22"/>
    <mergeCell ref="AZ13:AZ17"/>
    <mergeCell ref="BA13:BA17"/>
    <mergeCell ref="BB13:BB17"/>
    <mergeCell ref="A18:A22"/>
    <mergeCell ref="B18:B22"/>
    <mergeCell ref="C18:C22"/>
    <mergeCell ref="D18:D22"/>
    <mergeCell ref="E18:E22"/>
    <mergeCell ref="F18:F22"/>
    <mergeCell ref="G18:G22"/>
    <mergeCell ref="AT13:AT17"/>
    <mergeCell ref="AU13:AU17"/>
    <mergeCell ref="AV13:AV17"/>
    <mergeCell ref="AW13:AW17"/>
    <mergeCell ref="AX13:AX17"/>
    <mergeCell ref="AY13:AY17"/>
    <mergeCell ref="AN13:AN17"/>
    <mergeCell ref="AO13:AO17"/>
    <mergeCell ref="AP13:AP17"/>
    <mergeCell ref="AQ13:AQ17"/>
    <mergeCell ref="AR13:AR17"/>
    <mergeCell ref="AS13:AS17"/>
    <mergeCell ref="H13:H17"/>
    <mergeCell ref="I13:I17"/>
    <mergeCell ref="J13:J17"/>
    <mergeCell ref="K13:K17"/>
    <mergeCell ref="L13:L17"/>
    <mergeCell ref="M13:M17"/>
    <mergeCell ref="AZ8:AZ12"/>
    <mergeCell ref="BA8:BA12"/>
    <mergeCell ref="BB8:BB12"/>
    <mergeCell ref="A13:A17"/>
    <mergeCell ref="B13:B17"/>
    <mergeCell ref="C13:C17"/>
    <mergeCell ref="D13:D17"/>
    <mergeCell ref="E13:E17"/>
    <mergeCell ref="F13:F17"/>
    <mergeCell ref="G13:G17"/>
    <mergeCell ref="AT8:AT12"/>
    <mergeCell ref="AU8:AU12"/>
    <mergeCell ref="AV8:AV12"/>
    <mergeCell ref="AW8:AW12"/>
    <mergeCell ref="AX8:AX12"/>
    <mergeCell ref="AY8:AY12"/>
    <mergeCell ref="AN8:AN12"/>
    <mergeCell ref="AO8:AO12"/>
    <mergeCell ref="AP8:AP12"/>
    <mergeCell ref="AQ8:AQ12"/>
    <mergeCell ref="AR8:AR12"/>
    <mergeCell ref="AS8:AS12"/>
    <mergeCell ref="H8:H12"/>
    <mergeCell ref="I8:I12"/>
    <mergeCell ref="J8:J12"/>
    <mergeCell ref="K8:K12"/>
    <mergeCell ref="L8:L12"/>
    <mergeCell ref="M8:M12"/>
    <mergeCell ref="AZ3:AZ7"/>
    <mergeCell ref="BA3:BA7"/>
    <mergeCell ref="BB3:BB7"/>
    <mergeCell ref="A8:A12"/>
    <mergeCell ref="B8:B12"/>
    <mergeCell ref="C8:C12"/>
    <mergeCell ref="D8:D12"/>
    <mergeCell ref="E8:E12"/>
    <mergeCell ref="F8:F12"/>
    <mergeCell ref="G8:G12"/>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3 AE9:AF9">
    <cfRule type="containsText" dxfId="1969" priority="315" operator="containsText" text="BAJA">
      <formula>NOT(ISERROR(SEARCH("BAJA",Y9)))</formula>
    </cfRule>
    <cfRule type="containsText" dxfId="1968" priority="316" operator="containsText" text="MEDIA">
      <formula>NOT(ISERROR(SEARCH("MEDIA",Y9)))</formula>
    </cfRule>
    <cfRule type="containsText" dxfId="1967" priority="317" operator="containsText" text="ALTA">
      <formula>NOT(ISERROR(SEARCH("ALTA",Y9)))</formula>
    </cfRule>
  </conditionalFormatting>
  <conditionalFormatting sqref="W13 Z13 AB13:AC13 AH13:AI13 X13:X17 AE13:AF13">
    <cfRule type="containsText" dxfId="1966" priority="357" operator="containsText" text="BAJA">
      <formula>NOT(ISERROR(SEARCH("BAJA",W13)))</formula>
    </cfRule>
    <cfRule type="containsText" dxfId="1965" priority="358" operator="containsText" text="MEDIA">
      <formula>NOT(ISERROR(SEARCH("MEDIA",W13)))</formula>
    </cfRule>
    <cfRule type="containsText" dxfId="1964" priority="359" operator="containsText" text="ALTA">
      <formula>NOT(ISERROR(SEARCH("ALTA",W13)))</formula>
    </cfRule>
  </conditionalFormatting>
  <conditionalFormatting sqref="AK18">
    <cfRule type="containsText" dxfId="1963" priority="330" operator="containsText" text="BAJA">
      <formula>NOT(ISERROR(SEARCH("BAJA",AK18)))</formula>
    </cfRule>
    <cfRule type="containsText" dxfId="1962" priority="331" operator="containsText" text="MEDIA">
      <formula>NOT(ISERROR(SEARCH("MEDIA",AK18)))</formula>
    </cfRule>
    <cfRule type="containsText" dxfId="1961" priority="332" operator="containsText" text="ALTA">
      <formula>NOT(ISERROR(SEARCH("ALTA",AK18)))</formula>
    </cfRule>
  </conditionalFormatting>
  <conditionalFormatting sqref="AB14:AC14">
    <cfRule type="containsText" dxfId="1960" priority="354" operator="containsText" text="BAJA">
      <formula>NOT(ISERROR(SEARCH("BAJA",AB14)))</formula>
    </cfRule>
    <cfRule type="containsText" dxfId="1959" priority="355" operator="containsText" text="MEDIA">
      <formula>NOT(ISERROR(SEARCH("MEDIA",AB14)))</formula>
    </cfRule>
    <cfRule type="containsText" dxfId="1958" priority="356" operator="containsText" text="ALTA">
      <formula>NOT(ISERROR(SEARCH("ALTA",AB14)))</formula>
    </cfRule>
  </conditionalFormatting>
  <conditionalFormatting sqref="O13:P13 V13">
    <cfRule type="containsText" dxfId="1957" priority="351" operator="containsText" text="BAJA">
      <formula>NOT(ISERROR(SEARCH("BAJA",O13)))</formula>
    </cfRule>
    <cfRule type="containsText" dxfId="1956" priority="352" operator="containsText" text="MEDIA">
      <formula>NOT(ISERROR(SEARCH("MEDIA",O13)))</formula>
    </cfRule>
    <cfRule type="containsText" dxfId="1955" priority="353" operator="containsText" text="ALTA">
      <formula>NOT(ISERROR(SEARCH("ALTA",O13)))</formula>
    </cfRule>
  </conditionalFormatting>
  <conditionalFormatting sqref="AK13">
    <cfRule type="containsText" dxfId="1954" priority="348" operator="containsText" text="BAJA">
      <formula>NOT(ISERROR(SEARCH("BAJA",AK13)))</formula>
    </cfRule>
    <cfRule type="containsText" dxfId="1953" priority="349" operator="containsText" text="MEDIA">
      <formula>NOT(ISERROR(SEARCH("MEDIA",AK13)))</formula>
    </cfRule>
    <cfRule type="containsText" dxfId="1952" priority="350" operator="containsText" text="ALTA">
      <formula>NOT(ISERROR(SEARCH("ALTA",AK13)))</formula>
    </cfRule>
  </conditionalFormatting>
  <conditionalFormatting sqref="W18 Z18 AB18:AC18 AH18:AI18 X18:X22 AE18:AF18">
    <cfRule type="containsText" dxfId="1951" priority="345" operator="containsText" text="BAJA">
      <formula>NOT(ISERROR(SEARCH("BAJA",W18)))</formula>
    </cfRule>
    <cfRule type="containsText" dxfId="1950" priority="346" operator="containsText" text="MEDIA">
      <formula>NOT(ISERROR(SEARCH("MEDIA",W18)))</formula>
    </cfRule>
    <cfRule type="containsText" dxfId="1949" priority="347" operator="containsText" text="ALTA">
      <formula>NOT(ISERROR(SEARCH("ALTA",W18)))</formula>
    </cfRule>
  </conditionalFormatting>
  <conditionalFormatting sqref="AB19:AC19">
    <cfRule type="containsText" dxfId="1948" priority="342" operator="containsText" text="BAJA">
      <formula>NOT(ISERROR(SEARCH("BAJA",AB19)))</formula>
    </cfRule>
    <cfRule type="containsText" dxfId="1947" priority="343" operator="containsText" text="MEDIA">
      <formula>NOT(ISERROR(SEARCH("MEDIA",AB19)))</formula>
    </cfRule>
    <cfRule type="containsText" dxfId="1946" priority="344" operator="containsText" text="ALTA">
      <formula>NOT(ISERROR(SEARCH("ALTA",AB19)))</formula>
    </cfRule>
  </conditionalFormatting>
  <conditionalFormatting sqref="AB20:AC20">
    <cfRule type="containsText" dxfId="1945" priority="339" operator="containsText" text="BAJA">
      <formula>NOT(ISERROR(SEARCH("BAJA",AB20)))</formula>
    </cfRule>
    <cfRule type="containsText" dxfId="1944" priority="340" operator="containsText" text="MEDIA">
      <formula>NOT(ISERROR(SEARCH("MEDIA",AB20)))</formula>
    </cfRule>
    <cfRule type="containsText" dxfId="1943" priority="341" operator="containsText" text="ALTA">
      <formula>NOT(ISERROR(SEARCH("ALTA",AB20)))</formula>
    </cfRule>
  </conditionalFormatting>
  <conditionalFormatting sqref="N18:P18 V18">
    <cfRule type="containsText" dxfId="1942" priority="336" operator="containsText" text="BAJA">
      <formula>NOT(ISERROR(SEARCH("BAJA",N18)))</formula>
    </cfRule>
    <cfRule type="containsText" dxfId="1941" priority="337" operator="containsText" text="MEDIA">
      <formula>NOT(ISERROR(SEARCH("MEDIA",N18)))</formula>
    </cfRule>
    <cfRule type="containsText" dxfId="1940" priority="338" operator="containsText" text="ALTA">
      <formula>NOT(ISERROR(SEARCH("ALTA",N18)))</formula>
    </cfRule>
  </conditionalFormatting>
  <conditionalFormatting sqref="Y18">
    <cfRule type="containsText" dxfId="1939" priority="333" operator="containsText" text="BAJA">
      <formula>NOT(ISERROR(SEARCH("BAJA",Y18)))</formula>
    </cfRule>
    <cfRule type="containsText" dxfId="1938" priority="334" operator="containsText" text="MEDIA">
      <formula>NOT(ISERROR(SEARCH("MEDIA",Y18)))</formula>
    </cfRule>
    <cfRule type="containsText" dxfId="1937" priority="335" operator="containsText" text="ALTA">
      <formula>NOT(ISERROR(SEARCH("ALTA",Y18)))</formula>
    </cfRule>
  </conditionalFormatting>
  <conditionalFormatting sqref="W23 Z23 AB23:AC23 AH23:AI23 X23:X27 AE23:AF23">
    <cfRule type="containsText" dxfId="1936" priority="327" operator="containsText" text="BAJA">
      <formula>NOT(ISERROR(SEARCH("BAJA",W23)))</formula>
    </cfRule>
    <cfRule type="containsText" dxfId="1935" priority="328" operator="containsText" text="MEDIA">
      <formula>NOT(ISERROR(SEARCH("MEDIA",W23)))</formula>
    </cfRule>
    <cfRule type="containsText" dxfId="1934" priority="329" operator="containsText" text="ALTA">
      <formula>NOT(ISERROR(SEARCH("ALTA",W23)))</formula>
    </cfRule>
  </conditionalFormatting>
  <conditionalFormatting sqref="AB24:AC24">
    <cfRule type="containsText" dxfId="1933" priority="324" operator="containsText" text="BAJA">
      <formula>NOT(ISERROR(SEARCH("BAJA",AB24)))</formula>
    </cfRule>
    <cfRule type="containsText" dxfId="1932" priority="325" operator="containsText" text="MEDIA">
      <formula>NOT(ISERROR(SEARCH("MEDIA",AB24)))</formula>
    </cfRule>
    <cfRule type="containsText" dxfId="1931" priority="326" operator="containsText" text="ALTA">
      <formula>NOT(ISERROR(SEARCH("ALTA",AB24)))</formula>
    </cfRule>
  </conditionalFormatting>
  <conditionalFormatting sqref="AB25:AC25">
    <cfRule type="containsText" dxfId="1930" priority="321" operator="containsText" text="BAJA">
      <formula>NOT(ISERROR(SEARCH("BAJA",AB25)))</formula>
    </cfRule>
    <cfRule type="containsText" dxfId="1929" priority="322" operator="containsText" text="MEDIA">
      <formula>NOT(ISERROR(SEARCH("MEDIA",AB25)))</formula>
    </cfRule>
    <cfRule type="containsText" dxfId="1928" priority="323" operator="containsText" text="ALTA">
      <formula>NOT(ISERROR(SEARCH("ALTA",AB25)))</formula>
    </cfRule>
  </conditionalFormatting>
  <conditionalFormatting sqref="N23:P23 V23">
    <cfRule type="containsText" dxfId="1927" priority="318" operator="containsText" text="BAJA">
      <formula>NOT(ISERROR(SEARCH("BAJA",N23)))</formula>
    </cfRule>
    <cfRule type="containsText" dxfId="1926" priority="319" operator="containsText" text="MEDIA">
      <formula>NOT(ISERROR(SEARCH("MEDIA",N23)))</formula>
    </cfRule>
    <cfRule type="containsText" dxfId="1925" priority="320" operator="containsText" text="ALTA">
      <formula>NOT(ISERROR(SEARCH("ALTA",N23)))</formula>
    </cfRule>
  </conditionalFormatting>
  <conditionalFormatting sqref="AK23">
    <cfRule type="containsText" dxfId="1924" priority="312" operator="containsText" text="BAJA">
      <formula>NOT(ISERROR(SEARCH("BAJA",AK23)))</formula>
    </cfRule>
    <cfRule type="containsText" dxfId="1923" priority="313" operator="containsText" text="MEDIA">
      <formula>NOT(ISERROR(SEARCH("MEDIA",AK23)))</formula>
    </cfRule>
    <cfRule type="containsText" dxfId="1922" priority="314" operator="containsText" text="ALTA">
      <formula>NOT(ISERROR(SEARCH("ALTA",AK23)))</formula>
    </cfRule>
  </conditionalFormatting>
  <conditionalFormatting sqref="X4:X7 AJ4:AJ47">
    <cfRule type="containsText" dxfId="1921" priority="390" operator="containsText" text="BAJA">
      <formula>NOT(ISERROR(SEARCH("BAJA",X4)))</formula>
    </cfRule>
    <cfRule type="containsText" dxfId="1920" priority="391" operator="containsText" text="MEDIA">
      <formula>NOT(ISERROR(SEARCH("MEDIA",X4)))</formula>
    </cfRule>
    <cfRule type="containsText" dxfId="1919" priority="392" operator="containsText" text="ALTA">
      <formula>NOT(ISERROR(SEARCH("ALTA",X4)))</formula>
    </cfRule>
  </conditionalFormatting>
  <conditionalFormatting sqref="AT3">
    <cfRule type="containsText" dxfId="1918" priority="387" operator="containsText" text="BAJA">
      <formula>NOT(ISERROR(SEARCH("BAJA",AT3)))</formula>
    </cfRule>
    <cfRule type="containsText" dxfId="1917" priority="388" operator="containsText" text="MEDIA">
      <formula>NOT(ISERROR(SEARCH("MEDIA",AT3)))</formula>
    </cfRule>
    <cfRule type="containsText" dxfId="1916" priority="389" operator="containsText" text="ALTA">
      <formula>NOT(ISERROR(SEARCH("ALTA",AT3)))</formula>
    </cfRule>
  </conditionalFormatting>
  <conditionalFormatting sqref="AN3">
    <cfRule type="containsText" dxfId="1915" priority="384" operator="containsText" text="BAJA">
      <formula>NOT(ISERROR(SEARCH("BAJA",AN3)))</formula>
    </cfRule>
    <cfRule type="containsText" dxfId="1914" priority="385" operator="containsText" text="MEDIA">
      <formula>NOT(ISERROR(SEARCH("MEDIA",AN3)))</formula>
    </cfRule>
    <cfRule type="containsText" dxfId="1913" priority="386" operator="containsText" text="ALTA">
      <formula>NOT(ISERROR(SEARCH("ALTA",AN3)))</formula>
    </cfRule>
  </conditionalFormatting>
  <conditionalFormatting sqref="AF4">
    <cfRule type="containsText" dxfId="1912" priority="381" operator="containsText" text="BAJA">
      <formula>NOT(ISERROR(SEARCH("BAJA",AF4)))</formula>
    </cfRule>
    <cfRule type="containsText" dxfId="1911" priority="382" operator="containsText" text="MEDIA">
      <formula>NOT(ISERROR(SEARCH("MEDIA",AF4)))</formula>
    </cfRule>
    <cfRule type="containsText" dxfId="1910" priority="383" operator="containsText" text="ALTA">
      <formula>NOT(ISERROR(SEARCH("ALTA",AF4)))</formula>
    </cfRule>
  </conditionalFormatting>
  <conditionalFormatting sqref="L3 L8 L13 L18 L23 L28 L33 L38 L43">
    <cfRule type="containsText" dxfId="1909" priority="378" operator="containsText" text="BAJA">
      <formula>NOT(ISERROR(SEARCH("BAJA",L3)))</formula>
    </cfRule>
    <cfRule type="containsText" dxfId="1908" priority="379" operator="containsText" text="MEDIA">
      <formula>NOT(ISERROR(SEARCH("MEDIA",L3)))</formula>
    </cfRule>
    <cfRule type="containsText" dxfId="1907" priority="380" operator="containsText" text="ALTA">
      <formula>NOT(ISERROR(SEARCH("ALTA",L3)))</formula>
    </cfRule>
  </conditionalFormatting>
  <conditionalFormatting sqref="AA3:AA47 AG3:AG47">
    <cfRule type="containsText" dxfId="1906" priority="375" operator="containsText" text="BAJA">
      <formula>NOT(ISERROR(SEARCH("BAJA",AA3)))</formula>
    </cfRule>
    <cfRule type="containsText" dxfId="1905" priority="376" operator="containsText" text="MEDIA">
      <formula>NOT(ISERROR(SEARCH("MEDIA",AA3)))</formula>
    </cfRule>
    <cfRule type="containsText" dxfId="1904" priority="377" operator="containsText" text="ALTA">
      <formula>NOT(ISERROR(SEARCH("ALTA",AA3)))</formula>
    </cfRule>
  </conditionalFormatting>
  <conditionalFormatting sqref="AB3:AC3">
    <cfRule type="containsText" dxfId="1903" priority="372" operator="containsText" text="BAJA">
      <formula>NOT(ISERROR(SEARCH("BAJA",AB3)))</formula>
    </cfRule>
    <cfRule type="containsText" dxfId="1902" priority="373" operator="containsText" text="MEDIA">
      <formula>NOT(ISERROR(SEARCH("MEDIA",AB3)))</formula>
    </cfRule>
    <cfRule type="containsText" dxfId="1901" priority="374" operator="containsText" text="ALTA">
      <formula>NOT(ISERROR(SEARCH("ALTA",AB3)))</formula>
    </cfRule>
  </conditionalFormatting>
  <conditionalFormatting sqref="Z8 AI8 X9:X12 AB9:AC9 AE8:AF8 AC8">
    <cfRule type="containsText" dxfId="1900" priority="369" operator="containsText" text="BAJA">
      <formula>NOT(ISERROR(SEARCH("BAJA",X8)))</formula>
    </cfRule>
    <cfRule type="containsText" dxfId="1899" priority="370" operator="containsText" text="MEDIA">
      <formula>NOT(ISERROR(SEARCH("MEDIA",X8)))</formula>
    </cfRule>
    <cfRule type="containsText" dxfId="1898" priority="371" operator="containsText" text="ALTA">
      <formula>NOT(ISERROR(SEARCH("ALTA",X8)))</formula>
    </cfRule>
  </conditionalFormatting>
  <conditionalFormatting sqref="AB9:AC9">
    <cfRule type="containsText" dxfId="1897" priority="366" operator="containsText" text="BAJA">
      <formula>NOT(ISERROR(SEARCH("BAJA",AB9)))</formula>
    </cfRule>
    <cfRule type="containsText" dxfId="1896" priority="367" operator="containsText" text="MEDIA">
      <formula>NOT(ISERROR(SEARCH("MEDIA",AB9)))</formula>
    </cfRule>
    <cfRule type="containsText" dxfId="1895" priority="368" operator="containsText" text="ALTA">
      <formula>NOT(ISERROR(SEARCH("ALTA",AB9)))</formula>
    </cfRule>
  </conditionalFormatting>
  <conditionalFormatting sqref="AB10:AC10">
    <cfRule type="containsText" dxfId="1894" priority="363" operator="containsText" text="BAJA">
      <formula>NOT(ISERROR(SEARCH("BAJA",AB10)))</formula>
    </cfRule>
    <cfRule type="containsText" dxfId="1893" priority="364" operator="containsText" text="MEDIA">
      <formula>NOT(ISERROR(SEARCH("MEDIA",AB10)))</formula>
    </cfRule>
    <cfRule type="containsText" dxfId="1892" priority="365" operator="containsText" text="ALTA">
      <formula>NOT(ISERROR(SEARCH("ALTA",AB10)))</formula>
    </cfRule>
  </conditionalFormatting>
  <conditionalFormatting sqref="P8">
    <cfRule type="containsText" dxfId="1891" priority="360" operator="containsText" text="BAJA">
      <formula>NOT(ISERROR(SEARCH("BAJA",P8)))</formula>
    </cfRule>
    <cfRule type="containsText" dxfId="1890" priority="361" operator="containsText" text="MEDIA">
      <formula>NOT(ISERROR(SEARCH("MEDIA",P8)))</formula>
    </cfRule>
    <cfRule type="containsText" dxfId="1889" priority="362" operator="containsText" text="ALTA">
      <formula>NOT(ISERROR(SEARCH("ALTA",P8)))</formula>
    </cfRule>
  </conditionalFormatting>
  <conditionalFormatting sqref="W28 Z28 AB28:AC28 AH28:AI28 X28:X32 AE28:AF28">
    <cfRule type="containsText" dxfId="1888" priority="309" operator="containsText" text="BAJA">
      <formula>NOT(ISERROR(SEARCH("BAJA",W28)))</formula>
    </cfRule>
    <cfRule type="containsText" dxfId="1887" priority="310" operator="containsText" text="MEDIA">
      <formula>NOT(ISERROR(SEARCH("MEDIA",W28)))</formula>
    </cfRule>
    <cfRule type="containsText" dxfId="1886" priority="311" operator="containsText" text="ALTA">
      <formula>NOT(ISERROR(SEARCH("ALTA",W28)))</formula>
    </cfRule>
  </conditionalFormatting>
  <conditionalFormatting sqref="AB34:AC34">
    <cfRule type="containsText" dxfId="1885" priority="288" operator="containsText" text="BAJA">
      <formula>NOT(ISERROR(SEARCH("BAJA",AB34)))</formula>
    </cfRule>
    <cfRule type="containsText" dxfId="1884" priority="289" operator="containsText" text="MEDIA">
      <formula>NOT(ISERROR(SEARCH("MEDIA",AB34)))</formula>
    </cfRule>
    <cfRule type="containsText" dxfId="1883" priority="290" operator="containsText" text="ALTA">
      <formula>NOT(ISERROR(SEARCH("ALTA",AB34)))</formula>
    </cfRule>
  </conditionalFormatting>
  <conditionalFormatting sqref="AB29:AC29">
    <cfRule type="containsText" dxfId="1882" priority="306" operator="containsText" text="BAJA">
      <formula>NOT(ISERROR(SEARCH("BAJA",AB29)))</formula>
    </cfRule>
    <cfRule type="containsText" dxfId="1881" priority="307" operator="containsText" text="MEDIA">
      <formula>NOT(ISERROR(SEARCH("MEDIA",AB29)))</formula>
    </cfRule>
    <cfRule type="containsText" dxfId="1880" priority="308" operator="containsText" text="ALTA">
      <formula>NOT(ISERROR(SEARCH("ALTA",AB29)))</formula>
    </cfRule>
  </conditionalFormatting>
  <conditionalFormatting sqref="AB30:AC30">
    <cfRule type="containsText" dxfId="1879" priority="303" operator="containsText" text="BAJA">
      <formula>NOT(ISERROR(SEARCH("BAJA",AB30)))</formula>
    </cfRule>
    <cfRule type="containsText" dxfId="1878" priority="304" operator="containsText" text="MEDIA">
      <formula>NOT(ISERROR(SEARCH("MEDIA",AB30)))</formula>
    </cfRule>
    <cfRule type="containsText" dxfId="1877" priority="305" operator="containsText" text="ALTA">
      <formula>NOT(ISERROR(SEARCH("ALTA",AB30)))</formula>
    </cfRule>
  </conditionalFormatting>
  <conditionalFormatting sqref="N28:P28 V28">
    <cfRule type="containsText" dxfId="1876" priority="300" operator="containsText" text="BAJA">
      <formula>NOT(ISERROR(SEARCH("BAJA",N28)))</formula>
    </cfRule>
    <cfRule type="containsText" dxfId="1875" priority="301" operator="containsText" text="MEDIA">
      <formula>NOT(ISERROR(SEARCH("MEDIA",N28)))</formula>
    </cfRule>
    <cfRule type="containsText" dxfId="1874" priority="302" operator="containsText" text="ALTA">
      <formula>NOT(ISERROR(SEARCH("ALTA",N28)))</formula>
    </cfRule>
  </conditionalFormatting>
  <conditionalFormatting sqref="Y28">
    <cfRule type="containsText" dxfId="1873" priority="297" operator="containsText" text="BAJA">
      <formula>NOT(ISERROR(SEARCH("BAJA",Y28)))</formula>
    </cfRule>
    <cfRule type="containsText" dxfId="1872" priority="298" operator="containsText" text="MEDIA">
      <formula>NOT(ISERROR(SEARCH("MEDIA",Y28)))</formula>
    </cfRule>
    <cfRule type="containsText" dxfId="1871" priority="299" operator="containsText" text="ALTA">
      <formula>NOT(ISERROR(SEARCH("ALTA",Y28)))</formula>
    </cfRule>
  </conditionalFormatting>
  <conditionalFormatting sqref="AK28">
    <cfRule type="containsText" dxfId="1870" priority="294" operator="containsText" text="BAJA">
      <formula>NOT(ISERROR(SEARCH("BAJA",AK28)))</formula>
    </cfRule>
    <cfRule type="containsText" dxfId="1869" priority="295" operator="containsText" text="MEDIA">
      <formula>NOT(ISERROR(SEARCH("MEDIA",AK28)))</formula>
    </cfRule>
    <cfRule type="containsText" dxfId="1868" priority="296" operator="containsText" text="ALTA">
      <formula>NOT(ISERROR(SEARCH("ALTA",AK28)))</formula>
    </cfRule>
  </conditionalFormatting>
  <conditionalFormatting sqref="W33 Z33 AB33:AC33 AH33:AI33 X33:X37 AE33:AF33">
    <cfRule type="containsText" dxfId="1867" priority="291" operator="containsText" text="BAJA">
      <formula>NOT(ISERROR(SEARCH("BAJA",W33)))</formula>
    </cfRule>
    <cfRule type="containsText" dxfId="1866" priority="292" operator="containsText" text="MEDIA">
      <formula>NOT(ISERROR(SEARCH("MEDIA",W33)))</formula>
    </cfRule>
    <cfRule type="containsText" dxfId="1865" priority="293" operator="containsText" text="ALTA">
      <formula>NOT(ISERROR(SEARCH("ALTA",W33)))</formula>
    </cfRule>
  </conditionalFormatting>
  <conditionalFormatting sqref="W43 Z43 AB43:AC43 AH43:AI43 X43:X47 AE43:AF43">
    <cfRule type="containsText" dxfId="1864" priority="255" operator="containsText" text="BAJA">
      <formula>NOT(ISERROR(SEARCH("BAJA",W43)))</formula>
    </cfRule>
    <cfRule type="containsText" dxfId="1863" priority="256" operator="containsText" text="MEDIA">
      <formula>NOT(ISERROR(SEARCH("MEDIA",W43)))</formula>
    </cfRule>
    <cfRule type="containsText" dxfId="1862" priority="257" operator="containsText" text="ALTA">
      <formula>NOT(ISERROR(SEARCH("ALTA",W43)))</formula>
    </cfRule>
  </conditionalFormatting>
  <conditionalFormatting sqref="AB35:AC35">
    <cfRule type="containsText" dxfId="1861" priority="285" operator="containsText" text="BAJA">
      <formula>NOT(ISERROR(SEARCH("BAJA",AB35)))</formula>
    </cfRule>
    <cfRule type="containsText" dxfId="1860" priority="286" operator="containsText" text="MEDIA">
      <formula>NOT(ISERROR(SEARCH("MEDIA",AB35)))</formula>
    </cfRule>
    <cfRule type="containsText" dxfId="1859" priority="287" operator="containsText" text="ALTA">
      <formula>NOT(ISERROR(SEARCH("ALTA",AB35)))</formula>
    </cfRule>
  </conditionalFormatting>
  <conditionalFormatting sqref="N33:P33 V33">
    <cfRule type="containsText" dxfId="1858" priority="282" operator="containsText" text="BAJA">
      <formula>NOT(ISERROR(SEARCH("BAJA",N33)))</formula>
    </cfRule>
    <cfRule type="containsText" dxfId="1857" priority="283" operator="containsText" text="MEDIA">
      <formula>NOT(ISERROR(SEARCH("MEDIA",N33)))</formula>
    </cfRule>
    <cfRule type="containsText" dxfId="1856" priority="284" operator="containsText" text="ALTA">
      <formula>NOT(ISERROR(SEARCH("ALTA",N33)))</formula>
    </cfRule>
  </conditionalFormatting>
  <conditionalFormatting sqref="Y33">
    <cfRule type="containsText" dxfId="1855" priority="279" operator="containsText" text="BAJA">
      <formula>NOT(ISERROR(SEARCH("BAJA",Y33)))</formula>
    </cfRule>
    <cfRule type="containsText" dxfId="1854" priority="280" operator="containsText" text="MEDIA">
      <formula>NOT(ISERROR(SEARCH("MEDIA",Y33)))</formula>
    </cfRule>
    <cfRule type="containsText" dxfId="1853" priority="281" operator="containsText" text="ALTA">
      <formula>NOT(ISERROR(SEARCH("ALTA",Y33)))</formula>
    </cfRule>
  </conditionalFormatting>
  <conditionalFormatting sqref="AK33">
    <cfRule type="containsText" dxfId="1852" priority="276" operator="containsText" text="BAJA">
      <formula>NOT(ISERROR(SEARCH("BAJA",AK33)))</formula>
    </cfRule>
    <cfRule type="containsText" dxfId="1851" priority="277" operator="containsText" text="MEDIA">
      <formula>NOT(ISERROR(SEARCH("MEDIA",AK33)))</formula>
    </cfRule>
    <cfRule type="containsText" dxfId="1850" priority="278" operator="containsText" text="ALTA">
      <formula>NOT(ISERROR(SEARCH("ALTA",AK33)))</formula>
    </cfRule>
  </conditionalFormatting>
  <conditionalFormatting sqref="W38 Z38 AB38:AC38 AH38:AI38 X38:X42 AE38:AF38">
    <cfRule type="containsText" dxfId="1849" priority="273" operator="containsText" text="BAJA">
      <formula>NOT(ISERROR(SEARCH("BAJA",W38)))</formula>
    </cfRule>
    <cfRule type="containsText" dxfId="1848" priority="274" operator="containsText" text="MEDIA">
      <formula>NOT(ISERROR(SEARCH("MEDIA",W38)))</formula>
    </cfRule>
    <cfRule type="containsText" dxfId="1847" priority="275" operator="containsText" text="ALTA">
      <formula>NOT(ISERROR(SEARCH("ALTA",W38)))</formula>
    </cfRule>
  </conditionalFormatting>
  <conditionalFormatting sqref="AB39:AC39">
    <cfRule type="containsText" dxfId="1846" priority="270" operator="containsText" text="BAJA">
      <formula>NOT(ISERROR(SEARCH("BAJA",AB39)))</formula>
    </cfRule>
    <cfRule type="containsText" dxfId="1845" priority="271" operator="containsText" text="MEDIA">
      <formula>NOT(ISERROR(SEARCH("MEDIA",AB39)))</formula>
    </cfRule>
    <cfRule type="containsText" dxfId="1844" priority="272" operator="containsText" text="ALTA">
      <formula>NOT(ISERROR(SEARCH("ALTA",AB39)))</formula>
    </cfRule>
  </conditionalFormatting>
  <conditionalFormatting sqref="AB40:AC40">
    <cfRule type="containsText" dxfId="1843" priority="267" operator="containsText" text="BAJA">
      <formula>NOT(ISERROR(SEARCH("BAJA",AB40)))</formula>
    </cfRule>
    <cfRule type="containsText" dxfId="1842" priority="268" operator="containsText" text="MEDIA">
      <formula>NOT(ISERROR(SEARCH("MEDIA",AB40)))</formula>
    </cfRule>
    <cfRule type="containsText" dxfId="1841" priority="269" operator="containsText" text="ALTA">
      <formula>NOT(ISERROR(SEARCH("ALTA",AB40)))</formula>
    </cfRule>
  </conditionalFormatting>
  <conditionalFormatting sqref="N38:P38 V38">
    <cfRule type="containsText" dxfId="1840" priority="264" operator="containsText" text="BAJA">
      <formula>NOT(ISERROR(SEARCH("BAJA",N38)))</formula>
    </cfRule>
    <cfRule type="containsText" dxfId="1839" priority="265" operator="containsText" text="MEDIA">
      <formula>NOT(ISERROR(SEARCH("MEDIA",N38)))</formula>
    </cfRule>
    <cfRule type="containsText" dxfId="1838" priority="266" operator="containsText" text="ALTA">
      <formula>NOT(ISERROR(SEARCH("ALTA",N38)))</formula>
    </cfRule>
  </conditionalFormatting>
  <conditionalFormatting sqref="Y38">
    <cfRule type="containsText" dxfId="1837" priority="261" operator="containsText" text="BAJA">
      <formula>NOT(ISERROR(SEARCH("BAJA",Y38)))</formula>
    </cfRule>
    <cfRule type="containsText" dxfId="1836" priority="262" operator="containsText" text="MEDIA">
      <formula>NOT(ISERROR(SEARCH("MEDIA",Y38)))</formula>
    </cfRule>
    <cfRule type="containsText" dxfId="1835" priority="263" operator="containsText" text="ALTA">
      <formula>NOT(ISERROR(SEARCH("ALTA",Y38)))</formula>
    </cfRule>
  </conditionalFormatting>
  <conditionalFormatting sqref="AK38">
    <cfRule type="containsText" dxfId="1834" priority="258" operator="containsText" text="BAJA">
      <formula>NOT(ISERROR(SEARCH("BAJA",AK38)))</formula>
    </cfRule>
    <cfRule type="containsText" dxfId="1833" priority="259" operator="containsText" text="MEDIA">
      <formula>NOT(ISERROR(SEARCH("MEDIA",AK38)))</formula>
    </cfRule>
    <cfRule type="containsText" dxfId="1832" priority="260" operator="containsText" text="ALTA">
      <formula>NOT(ISERROR(SEARCH("ALTA",AK38)))</formula>
    </cfRule>
  </conditionalFormatting>
  <conditionalFormatting sqref="AF14">
    <cfRule type="containsText" dxfId="1831" priority="228" operator="containsText" text="BAJA">
      <formula>NOT(ISERROR(SEARCH("BAJA",AF14)))</formula>
    </cfRule>
    <cfRule type="containsText" dxfId="1830" priority="229" operator="containsText" text="MEDIA">
      <formula>NOT(ISERROR(SEARCH("MEDIA",AF14)))</formula>
    </cfRule>
    <cfRule type="containsText" dxfId="1829" priority="230" operator="containsText" text="ALTA">
      <formula>NOT(ISERROR(SEARCH("ALTA",AF14)))</formula>
    </cfRule>
  </conditionalFormatting>
  <conditionalFormatting sqref="AB44:AC44">
    <cfRule type="containsText" dxfId="1828" priority="252" operator="containsText" text="BAJA">
      <formula>NOT(ISERROR(SEARCH("BAJA",AB44)))</formula>
    </cfRule>
    <cfRule type="containsText" dxfId="1827" priority="253" operator="containsText" text="MEDIA">
      <formula>NOT(ISERROR(SEARCH("MEDIA",AB44)))</formula>
    </cfRule>
    <cfRule type="containsText" dxfId="1826" priority="254" operator="containsText" text="ALTA">
      <formula>NOT(ISERROR(SEARCH("ALTA",AB44)))</formula>
    </cfRule>
  </conditionalFormatting>
  <conditionalFormatting sqref="AB45:AC45">
    <cfRule type="containsText" dxfId="1825" priority="249" operator="containsText" text="BAJA">
      <formula>NOT(ISERROR(SEARCH("BAJA",AB45)))</formula>
    </cfRule>
    <cfRule type="containsText" dxfId="1824" priority="250" operator="containsText" text="MEDIA">
      <formula>NOT(ISERROR(SEARCH("MEDIA",AB45)))</formula>
    </cfRule>
    <cfRule type="containsText" dxfId="1823" priority="251" operator="containsText" text="ALTA">
      <formula>NOT(ISERROR(SEARCH("ALTA",AB45)))</formula>
    </cfRule>
  </conditionalFormatting>
  <conditionalFormatting sqref="N43:P43 V43">
    <cfRule type="containsText" dxfId="1822" priority="246" operator="containsText" text="BAJA">
      <formula>NOT(ISERROR(SEARCH("BAJA",N43)))</formula>
    </cfRule>
    <cfRule type="containsText" dxfId="1821" priority="247" operator="containsText" text="MEDIA">
      <formula>NOT(ISERROR(SEARCH("MEDIA",N43)))</formula>
    </cfRule>
    <cfRule type="containsText" dxfId="1820" priority="248" operator="containsText" text="ALTA">
      <formula>NOT(ISERROR(SEARCH("ALTA",N43)))</formula>
    </cfRule>
  </conditionalFormatting>
  <conditionalFormatting sqref="Y43">
    <cfRule type="containsText" dxfId="1819" priority="243" operator="containsText" text="BAJA">
      <formula>NOT(ISERROR(SEARCH("BAJA",Y43)))</formula>
    </cfRule>
    <cfRule type="containsText" dxfId="1818" priority="244" operator="containsText" text="MEDIA">
      <formula>NOT(ISERROR(SEARCH("MEDIA",Y43)))</formula>
    </cfRule>
    <cfRule type="containsText" dxfId="1817" priority="245" operator="containsText" text="ALTA">
      <formula>NOT(ISERROR(SEARCH("ALTA",Y43)))</formula>
    </cfRule>
  </conditionalFormatting>
  <conditionalFormatting sqref="AK43">
    <cfRule type="containsText" dxfId="1816" priority="240" operator="containsText" text="BAJA">
      <formula>NOT(ISERROR(SEARCH("BAJA",AK43)))</formula>
    </cfRule>
    <cfRule type="containsText" dxfId="1815" priority="241" operator="containsText" text="MEDIA">
      <formula>NOT(ISERROR(SEARCH("MEDIA",AK43)))</formula>
    </cfRule>
    <cfRule type="containsText" dxfId="1814" priority="242" operator="containsText" text="ALTA">
      <formula>NOT(ISERROR(SEARCH("ALTA",AK43)))</formula>
    </cfRule>
  </conditionalFormatting>
  <conditionalFormatting sqref="AB4:AC4">
    <cfRule type="containsText" dxfId="1813" priority="237" operator="containsText" text="BAJA">
      <formula>NOT(ISERROR(SEARCH("BAJA",AB4)))</formula>
    </cfRule>
    <cfRule type="containsText" dxfId="1812" priority="238" operator="containsText" text="MEDIA">
      <formula>NOT(ISERROR(SEARCH("MEDIA",AB4)))</formula>
    </cfRule>
    <cfRule type="containsText" dxfId="1811" priority="239" operator="containsText" text="ALTA">
      <formula>NOT(ISERROR(SEARCH("ALTA",AB4)))</formula>
    </cfRule>
  </conditionalFormatting>
  <conditionalFormatting sqref="O14:P14">
    <cfRule type="containsText" dxfId="1810" priority="234" operator="containsText" text="BAJA">
      <formula>NOT(ISERROR(SEARCH("BAJA",O14)))</formula>
    </cfRule>
    <cfRule type="containsText" dxfId="1809" priority="235" operator="containsText" text="MEDIA">
      <formula>NOT(ISERROR(SEARCH("MEDIA",O14)))</formula>
    </cfRule>
    <cfRule type="containsText" dxfId="1808" priority="236" operator="containsText" text="ALTA">
      <formula>NOT(ISERROR(SEARCH("ALTA",O14)))</formula>
    </cfRule>
  </conditionalFormatting>
  <conditionalFormatting sqref="AB13:AC14">
    <cfRule type="containsText" dxfId="1807" priority="231" operator="containsText" text="BAJA">
      <formula>NOT(ISERROR(SEARCH("BAJA",AB13)))</formula>
    </cfRule>
    <cfRule type="containsText" dxfId="1806" priority="232" operator="containsText" text="MEDIA">
      <formula>NOT(ISERROR(SEARCH("MEDIA",AB13)))</formula>
    </cfRule>
    <cfRule type="containsText" dxfId="1805" priority="233" operator="containsText" text="ALTA">
      <formula>NOT(ISERROR(SEARCH("ALTA",AB13)))</formula>
    </cfRule>
  </conditionalFormatting>
  <conditionalFormatting sqref="AK14">
    <cfRule type="containsText" dxfId="1804" priority="225" operator="containsText" text="BAJA">
      <formula>NOT(ISERROR(SEARCH("BAJA",AK14)))</formula>
    </cfRule>
    <cfRule type="containsText" dxfId="1803" priority="226" operator="containsText" text="MEDIA">
      <formula>NOT(ISERROR(SEARCH("MEDIA",AK14)))</formula>
    </cfRule>
    <cfRule type="containsText" dxfId="1802" priority="227" operator="containsText" text="ALTA">
      <formula>NOT(ISERROR(SEARCH("ALTA",AK14)))</formula>
    </cfRule>
  </conditionalFormatting>
  <conditionalFormatting sqref="AC8">
    <cfRule type="containsText" dxfId="1801" priority="222" operator="containsText" text="BAJA">
      <formula>NOT(ISERROR(SEARCH("BAJA",AC8)))</formula>
    </cfRule>
    <cfRule type="containsText" dxfId="1800" priority="223" operator="containsText" text="MEDIA">
      <formula>NOT(ISERROR(SEARCH("MEDIA",AC8)))</formula>
    </cfRule>
    <cfRule type="containsText" dxfId="1799" priority="224" operator="containsText" text="ALTA">
      <formula>NOT(ISERROR(SEARCH("ALTA",AC8)))</formula>
    </cfRule>
  </conditionalFormatting>
  <conditionalFormatting sqref="Y9">
    <cfRule type="containsText" dxfId="1798" priority="219" operator="containsText" text="BAJA">
      <formula>NOT(ISERROR(SEARCH("BAJA",Y9)))</formula>
    </cfRule>
    <cfRule type="containsText" dxfId="1797" priority="220" operator="containsText" text="MEDIA">
      <formula>NOT(ISERROR(SEARCH("MEDIA",Y9)))</formula>
    </cfRule>
    <cfRule type="containsText" dxfId="1796" priority="221" operator="containsText" text="ALTA">
      <formula>NOT(ISERROR(SEARCH("ALTA",Y9)))</formula>
    </cfRule>
  </conditionalFormatting>
  <conditionalFormatting sqref="AB9:AC9">
    <cfRule type="containsText" dxfId="1795" priority="216" operator="containsText" text="BAJA">
      <formula>NOT(ISERROR(SEARCH("BAJA",AB9)))</formula>
    </cfRule>
    <cfRule type="containsText" dxfId="1794" priority="217" operator="containsText" text="MEDIA">
      <formula>NOT(ISERROR(SEARCH("MEDIA",AB9)))</formula>
    </cfRule>
    <cfRule type="containsText" dxfId="1793" priority="218" operator="containsText" text="ALTA">
      <formula>NOT(ISERROR(SEARCH("ALTA",AB9)))</formula>
    </cfRule>
  </conditionalFormatting>
  <conditionalFormatting sqref="AH9">
    <cfRule type="containsText" dxfId="1792" priority="213" operator="containsText" text="BAJA">
      <formula>NOT(ISERROR(SEARCH("BAJA",AH9)))</formula>
    </cfRule>
    <cfRule type="containsText" dxfId="1791" priority="214" operator="containsText" text="MEDIA">
      <formula>NOT(ISERROR(SEARCH("MEDIA",AH9)))</formula>
    </cfRule>
    <cfRule type="containsText" dxfId="1790" priority="215" operator="containsText" text="ALTA">
      <formula>NOT(ISERROR(SEARCH("ALTA",AH9)))</formula>
    </cfRule>
  </conditionalFormatting>
  <conditionalFormatting sqref="AD3:AD47">
    <cfRule type="containsText" dxfId="1789" priority="210" operator="containsText" text="BAJA">
      <formula>NOT(ISERROR(SEARCH("BAJA",AD3)))</formula>
    </cfRule>
    <cfRule type="containsText" dxfId="1788" priority="211" operator="containsText" text="MEDIA">
      <formula>NOT(ISERROR(SEARCH("MEDIA",AD3)))</formula>
    </cfRule>
    <cfRule type="containsText" dxfId="1787" priority="212" operator="containsText" text="ALTA">
      <formula>NOT(ISERROR(SEARCH("ALTA",AD3)))</formula>
    </cfRule>
  </conditionalFormatting>
  <conditionalFormatting sqref="Q3:R14 Q16:R47 Q15">
    <cfRule type="containsText" dxfId="1786" priority="207" operator="containsText" text="BAJA">
      <formula>NOT(ISERROR(SEARCH("BAJA",Q3)))</formula>
    </cfRule>
    <cfRule type="containsText" dxfId="1785" priority="208" operator="containsText" text="MEDIA">
      <formula>NOT(ISERROR(SEARCH("MEDIA",Q3)))</formula>
    </cfRule>
    <cfRule type="containsText" dxfId="1784" priority="209" operator="containsText" text="ALTA">
      <formula>NOT(ISERROR(SEARCH("ALTA",Q3)))</formula>
    </cfRule>
  </conditionalFormatting>
  <conditionalFormatting sqref="S3:T14 S16:T47 S15">
    <cfRule type="containsText" dxfId="1783" priority="204" operator="containsText" text="BAJA">
      <formula>NOT(ISERROR(SEARCH("BAJA",S3)))</formula>
    </cfRule>
    <cfRule type="containsText" dxfId="1782" priority="205" operator="containsText" text="MEDIA">
      <formula>NOT(ISERROR(SEARCH("MEDIA",S3)))</formula>
    </cfRule>
    <cfRule type="containsText" dxfId="1781" priority="206" operator="containsText" text="ALTA">
      <formula>NOT(ISERROR(SEARCH("ALTA",S3)))</formula>
    </cfRule>
  </conditionalFormatting>
  <conditionalFormatting sqref="U3:U47">
    <cfRule type="containsText" dxfId="1780" priority="201" operator="containsText" text="BAJA">
      <formula>NOT(ISERROR(SEARCH("BAJA",U3)))</formula>
    </cfRule>
    <cfRule type="containsText" dxfId="1779" priority="202" operator="containsText" text="MEDIA">
      <formula>NOT(ISERROR(SEARCH("MEDIA",U3)))</formula>
    </cfRule>
    <cfRule type="containsText" dxfId="1778" priority="203" operator="containsText" text="ALTA">
      <formula>NOT(ISERROR(SEARCH("ALTA",U3)))</formula>
    </cfRule>
  </conditionalFormatting>
  <conditionalFormatting sqref="AJ3">
    <cfRule type="containsText" dxfId="1777" priority="198" operator="containsText" text="BAJA">
      <formula>NOT(ISERROR(SEARCH("BAJA",AJ3)))</formula>
    </cfRule>
    <cfRule type="containsText" dxfId="1776" priority="199" operator="containsText" text="MEDIA">
      <formula>NOT(ISERROR(SEARCH("MEDIA",AJ3)))</formula>
    </cfRule>
    <cfRule type="containsText" dxfId="1775" priority="200" operator="containsText" text="ALTA">
      <formula>NOT(ISERROR(SEARCH("ALTA",AJ3)))</formula>
    </cfRule>
  </conditionalFormatting>
  <conditionalFormatting sqref="AU38">
    <cfRule type="containsText" dxfId="1774" priority="171" operator="containsText" text="BAJA">
      <formula>NOT(ISERROR(SEARCH("BAJA",AU38)))</formula>
    </cfRule>
    <cfRule type="containsText" dxfId="1773" priority="172" operator="containsText" text="MEDIA">
      <formula>NOT(ISERROR(SEARCH("MEDIA",AU38)))</formula>
    </cfRule>
    <cfRule type="containsText" dxfId="1772" priority="173" operator="containsText" text="ALTA">
      <formula>NOT(ISERROR(SEARCH("ALTA",AU38)))</formula>
    </cfRule>
  </conditionalFormatting>
  <conditionalFormatting sqref="AU33">
    <cfRule type="containsText" dxfId="1771" priority="174" operator="containsText" text="BAJA">
      <formula>NOT(ISERROR(SEARCH("BAJA",AU33)))</formula>
    </cfRule>
    <cfRule type="containsText" dxfId="1770" priority="175" operator="containsText" text="MEDIA">
      <formula>NOT(ISERROR(SEARCH("MEDIA",AU33)))</formula>
    </cfRule>
    <cfRule type="containsText" dxfId="1769" priority="176" operator="containsText" text="ALTA">
      <formula>NOT(ISERROR(SEARCH("ALTA",AU33)))</formula>
    </cfRule>
  </conditionalFormatting>
  <conditionalFormatting sqref="AU28">
    <cfRule type="containsText" dxfId="1768" priority="177" operator="containsText" text="BAJA">
      <formula>NOT(ISERROR(SEARCH("BAJA",AU28)))</formula>
    </cfRule>
    <cfRule type="containsText" dxfId="1767" priority="178" operator="containsText" text="MEDIA">
      <formula>NOT(ISERROR(SEARCH("MEDIA",AU28)))</formula>
    </cfRule>
    <cfRule type="containsText" dxfId="1766" priority="179" operator="containsText" text="ALTA">
      <formula>NOT(ISERROR(SEARCH("ALTA",AU28)))</formula>
    </cfRule>
  </conditionalFormatting>
  <conditionalFormatting sqref="AU43">
    <cfRule type="containsText" dxfId="1765" priority="168" operator="containsText" text="BAJA">
      <formula>NOT(ISERROR(SEARCH("BAJA",AU43)))</formula>
    </cfRule>
    <cfRule type="containsText" dxfId="1764" priority="169" operator="containsText" text="MEDIA">
      <formula>NOT(ISERROR(SEARCH("MEDIA",AU43)))</formula>
    </cfRule>
    <cfRule type="containsText" dxfId="1763" priority="170" operator="containsText" text="ALTA">
      <formula>NOT(ISERROR(SEARCH("ALTA",AU43)))</formula>
    </cfRule>
  </conditionalFormatting>
  <conditionalFormatting sqref="AU23">
    <cfRule type="containsText" dxfId="1762" priority="180" operator="containsText" text="BAJA">
      <formula>NOT(ISERROR(SEARCH("BAJA",AU23)))</formula>
    </cfRule>
    <cfRule type="containsText" dxfId="1761" priority="181" operator="containsText" text="MEDIA">
      <formula>NOT(ISERROR(SEARCH("MEDIA",AU23)))</formula>
    </cfRule>
    <cfRule type="containsText" dxfId="1760" priority="182" operator="containsText" text="ALTA">
      <formula>NOT(ISERROR(SEARCH("ALTA",AU23)))</formula>
    </cfRule>
  </conditionalFormatting>
  <conditionalFormatting sqref="AU18">
    <cfRule type="containsText" dxfId="1759" priority="183" operator="containsText" text="BAJA">
      <formula>NOT(ISERROR(SEARCH("BAJA",AU18)))</formula>
    </cfRule>
    <cfRule type="containsText" dxfId="1758" priority="184" operator="containsText" text="MEDIA">
      <formula>NOT(ISERROR(SEARCH("MEDIA",AU18)))</formula>
    </cfRule>
    <cfRule type="containsText" dxfId="1757" priority="185" operator="containsText" text="ALTA">
      <formula>NOT(ISERROR(SEARCH("ALTA",AU18)))</formula>
    </cfRule>
  </conditionalFormatting>
  <conditionalFormatting sqref="AU13">
    <cfRule type="containsText" dxfId="1756" priority="186" operator="containsText" text="BAJA">
      <formula>NOT(ISERROR(SEARCH("BAJA",AU13)))</formula>
    </cfRule>
    <cfRule type="containsText" dxfId="1755" priority="187" operator="containsText" text="MEDIA">
      <formula>NOT(ISERROR(SEARCH("MEDIA",AU13)))</formula>
    </cfRule>
    <cfRule type="containsText" dxfId="1754" priority="188" operator="containsText" text="ALTA">
      <formula>NOT(ISERROR(SEARCH("ALTA",AU13)))</formula>
    </cfRule>
  </conditionalFormatting>
  <conditionalFormatting sqref="AU8">
    <cfRule type="containsText" dxfId="1753" priority="189" operator="containsText" text="BAJA">
      <formula>NOT(ISERROR(SEARCH("BAJA",AU8)))</formula>
    </cfRule>
    <cfRule type="containsText" dxfId="1752" priority="190" operator="containsText" text="MEDIA">
      <formula>NOT(ISERROR(SEARCH("MEDIA",AU8)))</formula>
    </cfRule>
    <cfRule type="containsText" dxfId="1751" priority="191" operator="containsText" text="ALTA">
      <formula>NOT(ISERROR(SEARCH("ALTA",AU8)))</formula>
    </cfRule>
  </conditionalFormatting>
  <conditionalFormatting sqref="AO3:AP3">
    <cfRule type="containsText" dxfId="1750" priority="195" operator="containsText" text="BAJA">
      <formula>NOT(ISERROR(SEARCH("BAJA",AO3)))</formula>
    </cfRule>
    <cfRule type="containsText" dxfId="1749" priority="196" operator="containsText" text="MEDIA">
      <formula>NOT(ISERROR(SEARCH("MEDIA",AO3)))</formula>
    </cfRule>
    <cfRule type="containsText" dxfId="1748" priority="197" operator="containsText" text="ALTA">
      <formula>NOT(ISERROR(SEARCH("ALTA",AO3)))</formula>
    </cfRule>
  </conditionalFormatting>
  <conditionalFormatting sqref="AU3">
    <cfRule type="containsText" dxfId="1747" priority="192" operator="containsText" text="BAJA">
      <formula>NOT(ISERROR(SEARCH("BAJA",AU3)))</formula>
    </cfRule>
    <cfRule type="containsText" dxfId="1746" priority="193" operator="containsText" text="MEDIA">
      <formula>NOT(ISERROR(SEARCH("MEDIA",AU3)))</formula>
    </cfRule>
    <cfRule type="containsText" dxfId="1745" priority="194" operator="containsText" text="ALTA">
      <formula>NOT(ISERROR(SEARCH("ALTA",AU3)))</formula>
    </cfRule>
  </conditionalFormatting>
  <conditionalFormatting sqref="AT8">
    <cfRule type="containsText" dxfId="1744" priority="165" operator="containsText" text="BAJA">
      <formula>NOT(ISERROR(SEARCH("BAJA",AT8)))</formula>
    </cfRule>
    <cfRule type="containsText" dxfId="1743" priority="166" operator="containsText" text="MEDIA">
      <formula>NOT(ISERROR(SEARCH("MEDIA",AT8)))</formula>
    </cfRule>
    <cfRule type="containsText" dxfId="1742" priority="167" operator="containsText" text="ALTA">
      <formula>NOT(ISERROR(SEARCH("ALTA",AT8)))</formula>
    </cfRule>
  </conditionalFormatting>
  <conditionalFormatting sqref="AT13">
    <cfRule type="containsText" dxfId="1741" priority="162" operator="containsText" text="BAJA">
      <formula>NOT(ISERROR(SEARCH("BAJA",AT13)))</formula>
    </cfRule>
    <cfRule type="containsText" dxfId="1740" priority="163" operator="containsText" text="MEDIA">
      <formula>NOT(ISERROR(SEARCH("MEDIA",AT13)))</formula>
    </cfRule>
    <cfRule type="containsText" dxfId="1739" priority="164" operator="containsText" text="ALTA">
      <formula>NOT(ISERROR(SEARCH("ALTA",AT13)))</formula>
    </cfRule>
  </conditionalFormatting>
  <conditionalFormatting sqref="AT18">
    <cfRule type="containsText" dxfId="1738" priority="159" operator="containsText" text="BAJA">
      <formula>NOT(ISERROR(SEARCH("BAJA",AT18)))</formula>
    </cfRule>
    <cfRule type="containsText" dxfId="1737" priority="160" operator="containsText" text="MEDIA">
      <formula>NOT(ISERROR(SEARCH("MEDIA",AT18)))</formula>
    </cfRule>
    <cfRule type="containsText" dxfId="1736" priority="161" operator="containsText" text="ALTA">
      <formula>NOT(ISERROR(SEARCH("ALTA",AT18)))</formula>
    </cfRule>
  </conditionalFormatting>
  <conditionalFormatting sqref="AT23">
    <cfRule type="containsText" dxfId="1735" priority="156" operator="containsText" text="BAJA">
      <formula>NOT(ISERROR(SEARCH("BAJA",AT23)))</formula>
    </cfRule>
    <cfRule type="containsText" dxfId="1734" priority="157" operator="containsText" text="MEDIA">
      <formula>NOT(ISERROR(SEARCH("MEDIA",AT23)))</formula>
    </cfRule>
    <cfRule type="containsText" dxfId="1733" priority="158" operator="containsText" text="ALTA">
      <formula>NOT(ISERROR(SEARCH("ALTA",AT23)))</formula>
    </cfRule>
  </conditionalFormatting>
  <conditionalFormatting sqref="AT28">
    <cfRule type="containsText" dxfId="1732" priority="153" operator="containsText" text="BAJA">
      <formula>NOT(ISERROR(SEARCH("BAJA",AT28)))</formula>
    </cfRule>
    <cfRule type="containsText" dxfId="1731" priority="154" operator="containsText" text="MEDIA">
      <formula>NOT(ISERROR(SEARCH("MEDIA",AT28)))</formula>
    </cfRule>
    <cfRule type="containsText" dxfId="1730" priority="155" operator="containsText" text="ALTA">
      <formula>NOT(ISERROR(SEARCH("ALTA",AT28)))</formula>
    </cfRule>
  </conditionalFormatting>
  <conditionalFormatting sqref="AT33">
    <cfRule type="containsText" dxfId="1729" priority="150" operator="containsText" text="BAJA">
      <formula>NOT(ISERROR(SEARCH("BAJA",AT33)))</formula>
    </cfRule>
    <cfRule type="containsText" dxfId="1728" priority="151" operator="containsText" text="MEDIA">
      <formula>NOT(ISERROR(SEARCH("MEDIA",AT33)))</formula>
    </cfRule>
    <cfRule type="containsText" dxfId="1727" priority="152" operator="containsText" text="ALTA">
      <formula>NOT(ISERROR(SEARCH("ALTA",AT33)))</formula>
    </cfRule>
  </conditionalFormatting>
  <conditionalFormatting sqref="AT38">
    <cfRule type="containsText" dxfId="1726" priority="147" operator="containsText" text="BAJA">
      <formula>NOT(ISERROR(SEARCH("BAJA",AT38)))</formula>
    </cfRule>
    <cfRule type="containsText" dxfId="1725" priority="148" operator="containsText" text="MEDIA">
      <formula>NOT(ISERROR(SEARCH("MEDIA",AT38)))</formula>
    </cfRule>
    <cfRule type="containsText" dxfId="1724" priority="149" operator="containsText" text="ALTA">
      <formula>NOT(ISERROR(SEARCH("ALTA",AT38)))</formula>
    </cfRule>
  </conditionalFormatting>
  <conditionalFormatting sqref="AT43">
    <cfRule type="containsText" dxfId="1723" priority="144" operator="containsText" text="BAJA">
      <formula>NOT(ISERROR(SEARCH("BAJA",AT43)))</formula>
    </cfRule>
    <cfRule type="containsText" dxfId="1722" priority="145" operator="containsText" text="MEDIA">
      <formula>NOT(ISERROR(SEARCH("MEDIA",AT43)))</formula>
    </cfRule>
    <cfRule type="containsText" dxfId="1721" priority="146" operator="containsText" text="ALTA">
      <formula>NOT(ISERROR(SEARCH("ALTA",AT43)))</formula>
    </cfRule>
  </conditionalFormatting>
  <conditionalFormatting sqref="AN8">
    <cfRule type="containsText" dxfId="1720" priority="141" operator="containsText" text="BAJA">
      <formula>NOT(ISERROR(SEARCH("BAJA",AN8)))</formula>
    </cfRule>
    <cfRule type="containsText" dxfId="1719" priority="142" operator="containsText" text="MEDIA">
      <formula>NOT(ISERROR(SEARCH("MEDIA",AN8)))</formula>
    </cfRule>
    <cfRule type="containsText" dxfId="1718" priority="143" operator="containsText" text="ALTA">
      <formula>NOT(ISERROR(SEARCH("ALTA",AN8)))</formula>
    </cfRule>
  </conditionalFormatting>
  <conditionalFormatting sqref="AO8">
    <cfRule type="containsText" dxfId="1717" priority="138" operator="containsText" text="BAJA">
      <formula>NOT(ISERROR(SEARCH("BAJA",AO8)))</formula>
    </cfRule>
    <cfRule type="containsText" dxfId="1716" priority="139" operator="containsText" text="MEDIA">
      <formula>NOT(ISERROR(SEARCH("MEDIA",AO8)))</formula>
    </cfRule>
    <cfRule type="containsText" dxfId="1715" priority="140" operator="containsText" text="ALTA">
      <formula>NOT(ISERROR(SEARCH("ALTA",AO8)))</formula>
    </cfRule>
  </conditionalFormatting>
  <conditionalFormatting sqref="AN13">
    <cfRule type="containsText" dxfId="1714" priority="135" operator="containsText" text="BAJA">
      <formula>NOT(ISERROR(SEARCH("BAJA",AN13)))</formula>
    </cfRule>
    <cfRule type="containsText" dxfId="1713" priority="136" operator="containsText" text="MEDIA">
      <formula>NOT(ISERROR(SEARCH("MEDIA",AN13)))</formula>
    </cfRule>
    <cfRule type="containsText" dxfId="1712" priority="137" operator="containsText" text="ALTA">
      <formula>NOT(ISERROR(SEARCH("ALTA",AN13)))</formula>
    </cfRule>
  </conditionalFormatting>
  <conditionalFormatting sqref="AO13">
    <cfRule type="containsText" dxfId="1711" priority="132" operator="containsText" text="BAJA">
      <formula>NOT(ISERROR(SEARCH("BAJA",AO13)))</formula>
    </cfRule>
    <cfRule type="containsText" dxfId="1710" priority="133" operator="containsText" text="MEDIA">
      <formula>NOT(ISERROR(SEARCH("MEDIA",AO13)))</formula>
    </cfRule>
    <cfRule type="containsText" dxfId="1709" priority="134" operator="containsText" text="ALTA">
      <formula>NOT(ISERROR(SEARCH("ALTA",AO13)))</formula>
    </cfRule>
  </conditionalFormatting>
  <conditionalFormatting sqref="AN18">
    <cfRule type="containsText" dxfId="1708" priority="129" operator="containsText" text="BAJA">
      <formula>NOT(ISERROR(SEARCH("BAJA",AN18)))</formula>
    </cfRule>
    <cfRule type="containsText" dxfId="1707" priority="130" operator="containsText" text="MEDIA">
      <formula>NOT(ISERROR(SEARCH("MEDIA",AN18)))</formula>
    </cfRule>
    <cfRule type="containsText" dxfId="1706" priority="131" operator="containsText" text="ALTA">
      <formula>NOT(ISERROR(SEARCH("ALTA",AN18)))</formula>
    </cfRule>
  </conditionalFormatting>
  <conditionalFormatting sqref="AO18">
    <cfRule type="containsText" dxfId="1705" priority="126" operator="containsText" text="BAJA">
      <formula>NOT(ISERROR(SEARCH("BAJA",AO18)))</formula>
    </cfRule>
    <cfRule type="containsText" dxfId="1704" priority="127" operator="containsText" text="MEDIA">
      <formula>NOT(ISERROR(SEARCH("MEDIA",AO18)))</formula>
    </cfRule>
    <cfRule type="containsText" dxfId="1703" priority="128" operator="containsText" text="ALTA">
      <formula>NOT(ISERROR(SEARCH("ALTA",AO18)))</formula>
    </cfRule>
  </conditionalFormatting>
  <conditionalFormatting sqref="AN23">
    <cfRule type="containsText" dxfId="1702" priority="123" operator="containsText" text="BAJA">
      <formula>NOT(ISERROR(SEARCH("BAJA",AN23)))</formula>
    </cfRule>
    <cfRule type="containsText" dxfId="1701" priority="124" operator="containsText" text="MEDIA">
      <formula>NOT(ISERROR(SEARCH("MEDIA",AN23)))</formula>
    </cfRule>
    <cfRule type="containsText" dxfId="1700" priority="125" operator="containsText" text="ALTA">
      <formula>NOT(ISERROR(SEARCH("ALTA",AN23)))</formula>
    </cfRule>
  </conditionalFormatting>
  <conditionalFormatting sqref="AO23">
    <cfRule type="containsText" dxfId="1699" priority="120" operator="containsText" text="BAJA">
      <formula>NOT(ISERROR(SEARCH("BAJA",AO23)))</formula>
    </cfRule>
    <cfRule type="containsText" dxfId="1698" priority="121" operator="containsText" text="MEDIA">
      <formula>NOT(ISERROR(SEARCH("MEDIA",AO23)))</formula>
    </cfRule>
    <cfRule type="containsText" dxfId="1697" priority="122" operator="containsText" text="ALTA">
      <formula>NOT(ISERROR(SEARCH("ALTA",AO23)))</formula>
    </cfRule>
  </conditionalFormatting>
  <conditionalFormatting sqref="AN28">
    <cfRule type="containsText" dxfId="1696" priority="117" operator="containsText" text="BAJA">
      <formula>NOT(ISERROR(SEARCH("BAJA",AN28)))</formula>
    </cfRule>
    <cfRule type="containsText" dxfId="1695" priority="118" operator="containsText" text="MEDIA">
      <formula>NOT(ISERROR(SEARCH("MEDIA",AN28)))</formula>
    </cfRule>
    <cfRule type="containsText" dxfId="1694" priority="119" operator="containsText" text="ALTA">
      <formula>NOT(ISERROR(SEARCH("ALTA",AN28)))</formula>
    </cfRule>
  </conditionalFormatting>
  <conditionalFormatting sqref="AO28">
    <cfRule type="containsText" dxfId="1693" priority="114" operator="containsText" text="BAJA">
      <formula>NOT(ISERROR(SEARCH("BAJA",AO28)))</formula>
    </cfRule>
    <cfRule type="containsText" dxfId="1692" priority="115" operator="containsText" text="MEDIA">
      <formula>NOT(ISERROR(SEARCH("MEDIA",AO28)))</formula>
    </cfRule>
    <cfRule type="containsText" dxfId="1691" priority="116" operator="containsText" text="ALTA">
      <formula>NOT(ISERROR(SEARCH("ALTA",AO28)))</formula>
    </cfRule>
  </conditionalFormatting>
  <conditionalFormatting sqref="AN33">
    <cfRule type="containsText" dxfId="1690" priority="111" operator="containsText" text="BAJA">
      <formula>NOT(ISERROR(SEARCH("BAJA",AN33)))</formula>
    </cfRule>
    <cfRule type="containsText" dxfId="1689" priority="112" operator="containsText" text="MEDIA">
      <formula>NOT(ISERROR(SEARCH("MEDIA",AN33)))</formula>
    </cfRule>
    <cfRule type="containsText" dxfId="1688" priority="113" operator="containsText" text="ALTA">
      <formula>NOT(ISERROR(SEARCH("ALTA",AN33)))</formula>
    </cfRule>
  </conditionalFormatting>
  <conditionalFormatting sqref="AO33">
    <cfRule type="containsText" dxfId="1687" priority="108" operator="containsText" text="BAJA">
      <formula>NOT(ISERROR(SEARCH("BAJA",AO33)))</formula>
    </cfRule>
    <cfRule type="containsText" dxfId="1686" priority="109" operator="containsText" text="MEDIA">
      <formula>NOT(ISERROR(SEARCH("MEDIA",AO33)))</formula>
    </cfRule>
    <cfRule type="containsText" dxfId="1685" priority="110" operator="containsText" text="ALTA">
      <formula>NOT(ISERROR(SEARCH("ALTA",AO33)))</formula>
    </cfRule>
  </conditionalFormatting>
  <conditionalFormatting sqref="AN38">
    <cfRule type="containsText" dxfId="1684" priority="105" operator="containsText" text="BAJA">
      <formula>NOT(ISERROR(SEARCH("BAJA",AN38)))</formula>
    </cfRule>
    <cfRule type="containsText" dxfId="1683" priority="106" operator="containsText" text="MEDIA">
      <formula>NOT(ISERROR(SEARCH("MEDIA",AN38)))</formula>
    </cfRule>
    <cfRule type="containsText" dxfId="1682" priority="107" operator="containsText" text="ALTA">
      <formula>NOT(ISERROR(SEARCH("ALTA",AN38)))</formula>
    </cfRule>
  </conditionalFormatting>
  <conditionalFormatting sqref="AO38">
    <cfRule type="containsText" dxfId="1681" priority="102" operator="containsText" text="BAJA">
      <formula>NOT(ISERROR(SEARCH("BAJA",AO38)))</formula>
    </cfRule>
    <cfRule type="containsText" dxfId="1680" priority="103" operator="containsText" text="MEDIA">
      <formula>NOT(ISERROR(SEARCH("MEDIA",AO38)))</formula>
    </cfRule>
    <cfRule type="containsText" dxfId="1679" priority="104" operator="containsText" text="ALTA">
      <formula>NOT(ISERROR(SEARCH("ALTA",AO38)))</formula>
    </cfRule>
  </conditionalFormatting>
  <conditionalFormatting sqref="AN43">
    <cfRule type="containsText" dxfId="1678" priority="99" operator="containsText" text="BAJA">
      <formula>NOT(ISERROR(SEARCH("BAJA",AN43)))</formula>
    </cfRule>
    <cfRule type="containsText" dxfId="1677" priority="100" operator="containsText" text="MEDIA">
      <formula>NOT(ISERROR(SEARCH("MEDIA",AN43)))</formula>
    </cfRule>
    <cfRule type="containsText" dxfId="1676" priority="101" operator="containsText" text="ALTA">
      <formula>NOT(ISERROR(SEARCH("ALTA",AN43)))</formula>
    </cfRule>
  </conditionalFormatting>
  <conditionalFormatting sqref="AO43">
    <cfRule type="containsText" dxfId="1675" priority="96" operator="containsText" text="BAJA">
      <formula>NOT(ISERROR(SEARCH("BAJA",AO43)))</formula>
    </cfRule>
    <cfRule type="containsText" dxfId="1674" priority="97" operator="containsText" text="MEDIA">
      <formula>NOT(ISERROR(SEARCH("MEDIA",AO43)))</formula>
    </cfRule>
    <cfRule type="containsText" dxfId="1673" priority="98" operator="containsText" text="ALTA">
      <formula>NOT(ISERROR(SEARCH("ALTA",AO43)))</formula>
    </cfRule>
  </conditionalFormatting>
  <conditionalFormatting sqref="X3">
    <cfRule type="containsText" dxfId="1672" priority="93" operator="containsText" text="BAJA">
      <formula>NOT(ISERROR(SEARCH("BAJA",X3)))</formula>
    </cfRule>
    <cfRule type="containsText" dxfId="1671" priority="94" operator="containsText" text="MEDIA">
      <formula>NOT(ISERROR(SEARCH("MEDIA",X3)))</formula>
    </cfRule>
    <cfRule type="containsText" dxfId="1670" priority="95" operator="containsText" text="ALTA">
      <formula>NOT(ISERROR(SEARCH("ALTA",X3)))</formula>
    </cfRule>
  </conditionalFormatting>
  <conditionalFormatting sqref="AP8 AP13 AP18 AP23 AP28 AP33 AP38 AP43">
    <cfRule type="containsText" dxfId="1669" priority="90" operator="containsText" text="BAJA">
      <formula>NOT(ISERROR(SEARCH("BAJA",AP8)))</formula>
    </cfRule>
    <cfRule type="containsText" dxfId="1668" priority="91" operator="containsText" text="MEDIA">
      <formula>NOT(ISERROR(SEARCH("MEDIA",AP8)))</formula>
    </cfRule>
    <cfRule type="containsText" dxfId="1667" priority="92" operator="containsText" text="ALTA">
      <formula>NOT(ISERROR(SEARCH("ALTA",AP8)))</formula>
    </cfRule>
  </conditionalFormatting>
  <conditionalFormatting sqref="AR3">
    <cfRule type="containsText" dxfId="1666" priority="87" operator="containsText" text="BAJA">
      <formula>NOT(ISERROR(SEARCH("BAJA",AR3)))</formula>
    </cfRule>
    <cfRule type="containsText" dxfId="1665" priority="88" operator="containsText" text="MEDIA">
      <formula>NOT(ISERROR(SEARCH("MEDIA",AR3)))</formula>
    </cfRule>
    <cfRule type="containsText" dxfId="1664" priority="89" operator="containsText" text="ALTA">
      <formula>NOT(ISERROR(SEARCH("ALTA",AR3)))</formula>
    </cfRule>
  </conditionalFormatting>
  <conditionalFormatting sqref="AS3">
    <cfRule type="containsText" dxfId="1663" priority="84" operator="containsText" text="BAJA">
      <formula>NOT(ISERROR(SEARCH("BAJA",AS3)))</formula>
    </cfRule>
    <cfRule type="containsText" dxfId="1662" priority="85" operator="containsText" text="MEDIA">
      <formula>NOT(ISERROR(SEARCH("MEDIA",AS3)))</formula>
    </cfRule>
    <cfRule type="containsText" dxfId="1661" priority="86" operator="containsText" text="ALTA">
      <formula>NOT(ISERROR(SEARCH("ALTA",AS3)))</formula>
    </cfRule>
  </conditionalFormatting>
  <conditionalFormatting sqref="AR8">
    <cfRule type="containsText" dxfId="1660" priority="81" operator="containsText" text="BAJA">
      <formula>NOT(ISERROR(SEARCH("BAJA",AR8)))</formula>
    </cfRule>
    <cfRule type="containsText" dxfId="1659" priority="82" operator="containsText" text="MEDIA">
      <formula>NOT(ISERROR(SEARCH("MEDIA",AR8)))</formula>
    </cfRule>
    <cfRule type="containsText" dxfId="1658" priority="83" operator="containsText" text="ALTA">
      <formula>NOT(ISERROR(SEARCH("ALTA",AR8)))</formula>
    </cfRule>
  </conditionalFormatting>
  <conditionalFormatting sqref="AS8">
    <cfRule type="containsText" dxfId="1657" priority="78" operator="containsText" text="BAJA">
      <formula>NOT(ISERROR(SEARCH("BAJA",AS8)))</formula>
    </cfRule>
    <cfRule type="containsText" dxfId="1656" priority="79" operator="containsText" text="MEDIA">
      <formula>NOT(ISERROR(SEARCH("MEDIA",AS8)))</formula>
    </cfRule>
    <cfRule type="containsText" dxfId="1655" priority="80" operator="containsText" text="ALTA">
      <formula>NOT(ISERROR(SEARCH("ALTA",AS8)))</formula>
    </cfRule>
  </conditionalFormatting>
  <conditionalFormatting sqref="AR13">
    <cfRule type="containsText" dxfId="1654" priority="75" operator="containsText" text="BAJA">
      <formula>NOT(ISERROR(SEARCH("BAJA",AR13)))</formula>
    </cfRule>
    <cfRule type="containsText" dxfId="1653" priority="76" operator="containsText" text="MEDIA">
      <formula>NOT(ISERROR(SEARCH("MEDIA",AR13)))</formula>
    </cfRule>
    <cfRule type="containsText" dxfId="1652" priority="77" operator="containsText" text="ALTA">
      <formula>NOT(ISERROR(SEARCH("ALTA",AR13)))</formula>
    </cfRule>
  </conditionalFormatting>
  <conditionalFormatting sqref="AS13">
    <cfRule type="containsText" dxfId="1651" priority="72" operator="containsText" text="BAJA">
      <formula>NOT(ISERROR(SEARCH("BAJA",AS13)))</formula>
    </cfRule>
    <cfRule type="containsText" dxfId="1650" priority="73" operator="containsText" text="MEDIA">
      <formula>NOT(ISERROR(SEARCH("MEDIA",AS13)))</formula>
    </cfRule>
    <cfRule type="containsText" dxfId="1649" priority="74" operator="containsText" text="ALTA">
      <formula>NOT(ISERROR(SEARCH("ALTA",AS13)))</formula>
    </cfRule>
  </conditionalFormatting>
  <conditionalFormatting sqref="AR18">
    <cfRule type="containsText" dxfId="1648" priority="69" operator="containsText" text="BAJA">
      <formula>NOT(ISERROR(SEARCH("BAJA",AR18)))</formula>
    </cfRule>
    <cfRule type="containsText" dxfId="1647" priority="70" operator="containsText" text="MEDIA">
      <formula>NOT(ISERROR(SEARCH("MEDIA",AR18)))</formula>
    </cfRule>
    <cfRule type="containsText" dxfId="1646" priority="71" operator="containsText" text="ALTA">
      <formula>NOT(ISERROR(SEARCH("ALTA",AR18)))</formula>
    </cfRule>
  </conditionalFormatting>
  <conditionalFormatting sqref="AS18">
    <cfRule type="containsText" dxfId="1645" priority="66" operator="containsText" text="BAJA">
      <formula>NOT(ISERROR(SEARCH("BAJA",AS18)))</formula>
    </cfRule>
    <cfRule type="containsText" dxfId="1644" priority="67" operator="containsText" text="MEDIA">
      <formula>NOT(ISERROR(SEARCH("MEDIA",AS18)))</formula>
    </cfRule>
    <cfRule type="containsText" dxfId="1643" priority="68" operator="containsText" text="ALTA">
      <formula>NOT(ISERROR(SEARCH("ALTA",AS18)))</formula>
    </cfRule>
  </conditionalFormatting>
  <conditionalFormatting sqref="AR23">
    <cfRule type="containsText" dxfId="1642" priority="63" operator="containsText" text="BAJA">
      <formula>NOT(ISERROR(SEARCH("BAJA",AR23)))</formula>
    </cfRule>
    <cfRule type="containsText" dxfId="1641" priority="64" operator="containsText" text="MEDIA">
      <formula>NOT(ISERROR(SEARCH("MEDIA",AR23)))</formula>
    </cfRule>
    <cfRule type="containsText" dxfId="1640" priority="65" operator="containsText" text="ALTA">
      <formula>NOT(ISERROR(SEARCH("ALTA",AR23)))</formula>
    </cfRule>
  </conditionalFormatting>
  <conditionalFormatting sqref="AS23">
    <cfRule type="containsText" dxfId="1639" priority="60" operator="containsText" text="BAJA">
      <formula>NOT(ISERROR(SEARCH("BAJA",AS23)))</formula>
    </cfRule>
    <cfRule type="containsText" dxfId="1638" priority="61" operator="containsText" text="MEDIA">
      <formula>NOT(ISERROR(SEARCH("MEDIA",AS23)))</formula>
    </cfRule>
    <cfRule type="containsText" dxfId="1637" priority="62" operator="containsText" text="ALTA">
      <formula>NOT(ISERROR(SEARCH("ALTA",AS23)))</formula>
    </cfRule>
  </conditionalFormatting>
  <conditionalFormatting sqref="AR28">
    <cfRule type="containsText" dxfId="1636" priority="57" operator="containsText" text="BAJA">
      <formula>NOT(ISERROR(SEARCH("BAJA",AR28)))</formula>
    </cfRule>
    <cfRule type="containsText" dxfId="1635" priority="58" operator="containsText" text="MEDIA">
      <formula>NOT(ISERROR(SEARCH("MEDIA",AR28)))</formula>
    </cfRule>
    <cfRule type="containsText" dxfId="1634" priority="59" operator="containsText" text="ALTA">
      <formula>NOT(ISERROR(SEARCH("ALTA",AR28)))</formula>
    </cfRule>
  </conditionalFormatting>
  <conditionalFormatting sqref="AS28">
    <cfRule type="containsText" dxfId="1633" priority="54" operator="containsText" text="BAJA">
      <formula>NOT(ISERROR(SEARCH("BAJA",AS28)))</formula>
    </cfRule>
    <cfRule type="containsText" dxfId="1632" priority="55" operator="containsText" text="MEDIA">
      <formula>NOT(ISERROR(SEARCH("MEDIA",AS28)))</formula>
    </cfRule>
    <cfRule type="containsText" dxfId="1631" priority="56" operator="containsText" text="ALTA">
      <formula>NOT(ISERROR(SEARCH("ALTA",AS28)))</formula>
    </cfRule>
  </conditionalFormatting>
  <conditionalFormatting sqref="AR33">
    <cfRule type="containsText" dxfId="1630" priority="51" operator="containsText" text="BAJA">
      <formula>NOT(ISERROR(SEARCH("BAJA",AR33)))</formula>
    </cfRule>
    <cfRule type="containsText" dxfId="1629" priority="52" operator="containsText" text="MEDIA">
      <formula>NOT(ISERROR(SEARCH("MEDIA",AR33)))</formula>
    </cfRule>
    <cfRule type="containsText" dxfId="1628" priority="53" operator="containsText" text="ALTA">
      <formula>NOT(ISERROR(SEARCH("ALTA",AR33)))</formula>
    </cfRule>
  </conditionalFormatting>
  <conditionalFormatting sqref="AS33">
    <cfRule type="containsText" dxfId="1627" priority="48" operator="containsText" text="BAJA">
      <formula>NOT(ISERROR(SEARCH("BAJA",AS33)))</formula>
    </cfRule>
    <cfRule type="containsText" dxfId="1626" priority="49" operator="containsText" text="MEDIA">
      <formula>NOT(ISERROR(SEARCH("MEDIA",AS33)))</formula>
    </cfRule>
    <cfRule type="containsText" dxfId="1625" priority="50" operator="containsText" text="ALTA">
      <formula>NOT(ISERROR(SEARCH("ALTA",AS33)))</formula>
    </cfRule>
  </conditionalFormatting>
  <conditionalFormatting sqref="AR38">
    <cfRule type="containsText" dxfId="1624" priority="45" operator="containsText" text="BAJA">
      <formula>NOT(ISERROR(SEARCH("BAJA",AR38)))</formula>
    </cfRule>
    <cfRule type="containsText" dxfId="1623" priority="46" operator="containsText" text="MEDIA">
      <formula>NOT(ISERROR(SEARCH("MEDIA",AR38)))</formula>
    </cfRule>
    <cfRule type="containsText" dxfId="1622" priority="47" operator="containsText" text="ALTA">
      <formula>NOT(ISERROR(SEARCH("ALTA",AR38)))</formula>
    </cfRule>
  </conditionalFormatting>
  <conditionalFormatting sqref="AS38">
    <cfRule type="containsText" dxfId="1621" priority="42" operator="containsText" text="BAJA">
      <formula>NOT(ISERROR(SEARCH("BAJA",AS38)))</formula>
    </cfRule>
    <cfRule type="containsText" dxfId="1620" priority="43" operator="containsText" text="MEDIA">
      <formula>NOT(ISERROR(SEARCH("MEDIA",AS38)))</formula>
    </cfRule>
    <cfRule type="containsText" dxfId="1619" priority="44" operator="containsText" text="ALTA">
      <formula>NOT(ISERROR(SEARCH("ALTA",AS38)))</formula>
    </cfRule>
  </conditionalFormatting>
  <conditionalFormatting sqref="AR43">
    <cfRule type="containsText" dxfId="1618" priority="39" operator="containsText" text="BAJA">
      <formula>NOT(ISERROR(SEARCH("BAJA",AR43)))</formula>
    </cfRule>
    <cfRule type="containsText" dxfId="1617" priority="40" operator="containsText" text="MEDIA">
      <formula>NOT(ISERROR(SEARCH("MEDIA",AR43)))</formula>
    </cfRule>
    <cfRule type="containsText" dxfId="1616" priority="41" operator="containsText" text="ALTA">
      <formula>NOT(ISERROR(SEARCH("ALTA",AR43)))</formula>
    </cfRule>
  </conditionalFormatting>
  <conditionalFormatting sqref="AS43">
    <cfRule type="containsText" dxfId="1615" priority="36" operator="containsText" text="BAJA">
      <formula>NOT(ISERROR(SEARCH("BAJA",AS43)))</formula>
    </cfRule>
    <cfRule type="containsText" dxfId="1614" priority="37" operator="containsText" text="MEDIA">
      <formula>NOT(ISERROR(SEARCH("MEDIA",AS43)))</formula>
    </cfRule>
    <cfRule type="containsText" dxfId="1613" priority="38" operator="containsText" text="ALTA">
      <formula>NOT(ISERROR(SEARCH("ALTA",AS43)))</formula>
    </cfRule>
  </conditionalFormatting>
  <conditionalFormatting sqref="N8">
    <cfRule type="containsText" dxfId="1612" priority="28" operator="containsText" text="BAJA">
      <formula>NOT(ISERROR(SEARCH("BAJA",N8)))</formula>
    </cfRule>
    <cfRule type="containsText" dxfId="1611" priority="29" operator="containsText" text="MEDIA">
      <formula>NOT(ISERROR(SEARCH("MEDIA",N8)))</formula>
    </cfRule>
    <cfRule type="containsText" dxfId="1610" priority="30" operator="containsText" text="ALTA">
      <formula>NOT(ISERROR(SEARCH("ALTA",N8)))</formula>
    </cfRule>
  </conditionalFormatting>
  <conditionalFormatting sqref="N13">
    <cfRule type="containsText" dxfId="1609" priority="25" operator="containsText" text="BAJA">
      <formula>NOT(ISERROR(SEARCH("BAJA",N13)))</formula>
    </cfRule>
    <cfRule type="containsText" dxfId="1608" priority="26" operator="containsText" text="MEDIA">
      <formula>NOT(ISERROR(SEARCH("MEDIA",N13)))</formula>
    </cfRule>
    <cfRule type="containsText" dxfId="1607" priority="27" operator="containsText" text="ALTA">
      <formula>NOT(ISERROR(SEARCH("ALTA",N13)))</formula>
    </cfRule>
  </conditionalFormatting>
  <conditionalFormatting sqref="N14">
    <cfRule type="containsText" dxfId="1606" priority="22" operator="containsText" text="BAJA">
      <formula>NOT(ISERROR(SEARCH("BAJA",N14)))</formula>
    </cfRule>
    <cfRule type="containsText" dxfId="1605" priority="23" operator="containsText" text="MEDIA">
      <formula>NOT(ISERROR(SEARCH("MEDIA",N14)))</formula>
    </cfRule>
    <cfRule type="containsText" dxfId="1604" priority="24" operator="containsText" text="ALTA">
      <formula>NOT(ISERROR(SEARCH("ALTA",N14)))</formula>
    </cfRule>
  </conditionalFormatting>
  <conditionalFormatting sqref="N10">
    <cfRule type="containsText" dxfId="1603" priority="19" operator="containsText" text="BAJA">
      <formula>NOT(ISERROR(SEARCH("BAJA",N10)))</formula>
    </cfRule>
    <cfRule type="containsText" dxfId="1602" priority="20" operator="containsText" text="MEDIA">
      <formula>NOT(ISERROR(SEARCH("MEDIA",N10)))</formula>
    </cfRule>
    <cfRule type="containsText" dxfId="1601" priority="21" operator="containsText" text="ALTA">
      <formula>NOT(ISERROR(SEARCH("ALTA",N10)))</formula>
    </cfRule>
  </conditionalFormatting>
  <conditionalFormatting sqref="N15">
    <cfRule type="containsText" dxfId="1600" priority="16" operator="containsText" text="BAJA">
      <formula>NOT(ISERROR(SEARCH("BAJA",N15)))</formula>
    </cfRule>
    <cfRule type="containsText" dxfId="1599" priority="17" operator="containsText" text="MEDIA">
      <formula>NOT(ISERROR(SEARCH("MEDIA",N15)))</formula>
    </cfRule>
    <cfRule type="containsText" dxfId="1598" priority="18" operator="containsText" text="ALTA">
      <formula>NOT(ISERROR(SEARCH("ALTA",N15)))</formula>
    </cfRule>
  </conditionalFormatting>
  <conditionalFormatting sqref="X8">
    <cfRule type="containsText" dxfId="1597" priority="13" operator="containsText" text="BAJA">
      <formula>NOT(ISERROR(SEARCH("BAJA",X8)))</formula>
    </cfRule>
    <cfRule type="containsText" dxfId="1596" priority="14" operator="containsText" text="MEDIA">
      <formula>NOT(ISERROR(SEARCH("MEDIA",X8)))</formula>
    </cfRule>
    <cfRule type="containsText" dxfId="1595" priority="15" operator="containsText" text="ALTA">
      <formula>NOT(ISERROR(SEARCH("ALTA",X8)))</formula>
    </cfRule>
  </conditionalFormatting>
  <conditionalFormatting sqref="AB8">
    <cfRule type="containsText" dxfId="1594" priority="10" operator="containsText" text="BAJA">
      <formula>NOT(ISERROR(SEARCH("BAJA",AB8)))</formula>
    </cfRule>
    <cfRule type="containsText" dxfId="1593" priority="11" operator="containsText" text="MEDIA">
      <formula>NOT(ISERROR(SEARCH("MEDIA",AB8)))</formula>
    </cfRule>
    <cfRule type="containsText" dxfId="1592" priority="12" operator="containsText" text="ALTA">
      <formula>NOT(ISERROR(SEARCH("ALTA",AB8)))</formula>
    </cfRule>
  </conditionalFormatting>
  <conditionalFormatting sqref="V14">
    <cfRule type="containsText" dxfId="1591" priority="7" operator="containsText" text="BAJA">
      <formula>NOT(ISERROR(SEARCH("BAJA",V14)))</formula>
    </cfRule>
    <cfRule type="containsText" dxfId="1590" priority="8" operator="containsText" text="MEDIA">
      <formula>NOT(ISERROR(SEARCH("MEDIA",V14)))</formula>
    </cfRule>
    <cfRule type="containsText" dxfId="1589" priority="9" operator="containsText" text="ALTA">
      <formula>NOT(ISERROR(SEARCH("ALTA",V14)))</formula>
    </cfRule>
  </conditionalFormatting>
  <conditionalFormatting sqref="AB14">
    <cfRule type="containsText" dxfId="1588" priority="4" operator="containsText" text="BAJA">
      <formula>NOT(ISERROR(SEARCH("BAJA",AB14)))</formula>
    </cfRule>
    <cfRule type="containsText" dxfId="1587" priority="5" operator="containsText" text="MEDIA">
      <formula>NOT(ISERROR(SEARCH("MEDIA",AB14)))</formula>
    </cfRule>
    <cfRule type="containsText" dxfId="1586" priority="6" operator="containsText" text="ALTA">
      <formula>NOT(ISERROR(SEARCH("ALTA",AB14)))</formula>
    </cfRule>
  </conditionalFormatting>
  <conditionalFormatting sqref="AH14">
    <cfRule type="containsText" dxfId="1585" priority="1" operator="containsText" text="BAJA">
      <formula>NOT(ISERROR(SEARCH("BAJA",AH14)))</formula>
    </cfRule>
    <cfRule type="containsText" dxfId="1584" priority="2" operator="containsText" text="MEDIA">
      <formula>NOT(ISERROR(SEARCH("MEDIA",AH14)))</formula>
    </cfRule>
    <cfRule type="containsText" dxfId="1583" priority="3" operator="containsText" text="ALTA">
      <formula>NOT(ISERROR(SEARCH("ALTA",AH14)))</formula>
    </cfRule>
  </conditionalFormatting>
  <dataValidations count="10">
    <dataValidation type="list" allowBlank="1" showInputMessage="1" showErrorMessage="1" sqref="AP3:AP47" xr:uid="{B2A19463-B0C3-4181-85C9-DAD400791725}">
      <formula1>"Todas están gestionadas,Faltan causas por gestionar"</formula1>
    </dataValidation>
    <dataValidation type="list" allowBlank="1" showInputMessage="1" showErrorMessage="1" sqref="W3:W14 W16:W47" xr:uid="{C3D1349D-ADC1-44FA-8804-1E044646AFD4}">
      <formula1>"Completo,Incompleto,No lo está"</formula1>
    </dataValidation>
    <dataValidation type="list" allowBlank="1" showInputMessage="1" showErrorMessage="1" sqref="AI3:AI14 AI16:AI47" xr:uid="{8030CFAA-A1CB-4FA9-AE58-61C4D00338D2}">
      <formula1>"Completa,Incompleta,No existe"</formula1>
    </dataValidation>
    <dataValidation type="list" allowBlank="1" showInputMessage="1" showErrorMessage="1" sqref="R3:R14 R16:R47" xr:uid="{4635D41B-216E-4E92-BAC3-6510E8F515E1}">
      <formula1>"Confiable,No confiable"</formula1>
    </dataValidation>
    <dataValidation type="list" allowBlank="1" showInputMessage="1" showErrorMessage="1" sqref="P3:P47" xr:uid="{18F08BB7-59FE-4650-B57D-274A2BF9D5BD}">
      <formula1>"Prevenir,Detectar,No es un control"</formula1>
    </dataValidation>
    <dataValidation type="list" allowBlank="1" showInputMessage="1" showErrorMessage="1" sqref="AF3:AF14 AF16:AF47" xr:uid="{A99EA057-5352-42A0-9D39-FA0281A249C5}">
      <formula1>"Oportuna,Inoportuna"</formula1>
    </dataValidation>
    <dataValidation type="list" allowBlank="1" showInputMessage="1" showErrorMessage="1" sqref="AC3:AC14 AC16:AC47" xr:uid="{1F6B3C93-257D-4419-8CC0-D5BE884B381C}">
      <formula1>"Adecuado,Inadecuado"</formula1>
    </dataValidation>
    <dataValidation type="list" allowBlank="1" showInputMessage="1" showErrorMessage="1" sqref="Z3:Z14 Z16:Z47" xr:uid="{9A9C831C-CDA8-4F53-B4CF-5F16CC252FFF}">
      <formula1>"Asignado,No Asignado"</formula1>
    </dataValidation>
    <dataValidation type="list" allowBlank="1" showInputMessage="1" showErrorMessage="1" sqref="AE3:AE14 AE16:AE47" xr:uid="{1024CAF3-D154-4CD7-95C4-9739BE49F2E2}">
      <formula1>"Manual,Automático"</formula1>
    </dataValidation>
    <dataValidation type="list" allowBlank="1" showInputMessage="1" showErrorMessage="1" sqref="A3:A47 T3:T14 T16:T47" xr:uid="{786913B6-19A3-411E-9A87-148EEDE7357A}">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34" operator="equal" id="{4AC73103-63F3-4DF8-AFA5-EFF3DFFBD917}">
            <xm:f>'[Matriz de Riesgos Planeación y D Estratégico 2020NM.xlsx]Tablas'!#REF!</xm:f>
            <x14:dxf>
              <font>
                <b/>
                <i val="0"/>
                <color rgb="FFFFC000"/>
              </font>
            </x14:dxf>
          </x14:cfRule>
          <x14:cfRule type="cellIs" priority="35" operator="equal" id="{97B80837-28CB-4425-AC0A-B309339D6531}">
            <xm:f>'[Matriz de Riesgos Planeación y D Estratégico 2020NM.xlsx]Tablas'!#REF!</xm:f>
            <x14:dxf>
              <font>
                <b/>
                <i val="0"/>
                <color rgb="FFC00000"/>
              </font>
            </x14:dxf>
          </x14:cfRule>
          <xm:sqref>BB3:BB47</xm:sqref>
        </x14:conditionalFormatting>
        <x14:conditionalFormatting xmlns:xm="http://schemas.microsoft.com/office/excel/2006/main">
          <x14:cfRule type="cellIs" priority="31" operator="equal" id="{7BE369D4-E67D-454B-949B-23CC7C625705}">
            <xm:f>'[Matriz de Riesgos Planeación y D Estratégico 2020NM.xlsx]Tablas'!#REF!</xm:f>
            <x14:dxf>
              <font>
                <b/>
                <i val="0"/>
              </font>
              <fill>
                <patternFill>
                  <bgColor rgb="FF92D050"/>
                </patternFill>
              </fill>
            </x14:dxf>
          </x14:cfRule>
          <x14:cfRule type="cellIs" priority="32" operator="equal" id="{F4078E7F-71CD-4462-9B36-436DEA70C25C}">
            <xm:f>'[Matriz de Riesgos Planeación y D Estratégico 2020NM.xlsx]Tablas'!#REF!</xm:f>
            <x14:dxf>
              <font>
                <b/>
                <i val="0"/>
              </font>
              <fill>
                <patternFill>
                  <bgColor rgb="FFFFFF00"/>
                </patternFill>
              </fill>
            </x14:dxf>
          </x14:cfRule>
          <x14:cfRule type="cellIs" priority="33" operator="equal" id="{B7115BBF-7678-4B3E-B2BF-A1CFED3AF7B9}">
            <xm:f>'[Matriz de Riesgos Planeación y D Estratégico 2020NM.xlsx]Tablas'!#REF!</xm:f>
            <x14:dxf>
              <font>
                <b/>
                <i val="0"/>
                <color theme="0"/>
              </font>
              <fill>
                <patternFill>
                  <bgColor rgb="FFFF0000"/>
                </patternFill>
              </fill>
            </x14:dxf>
          </x14:cfRule>
          <xm:sqref>BA3:BA47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FB9AFFF2-9C4E-4CDA-B7B4-A18E34CDC1EC}">
          <x14:formula1>
            <xm:f>'Y:\5 Gestión de Riesgos ACTUALIZADOS DICIEMBRE 2019\[Matriz de Riesgos Planeación y D Estratégico 2020NM.xlsx]Tablas'!#REF!</xm:f>
          </x14:formula1>
          <xm:sqref>B3:B47</xm:sqref>
        </x14:dataValidation>
        <x14:dataValidation type="list" allowBlank="1" showInputMessage="1" showErrorMessage="1" xr:uid="{C7E4FA45-BE61-46BE-8538-D4BBA8C59E6D}">
          <x14:formula1>
            <xm:f>'Y:\5 Gestión de Riesgos ACTUALIZADOS DICIEMBRE 2019\[Matriz de Riesgos Planeación y D Estratégico 2020NM.xlsx]Tablas'!#REF!</xm:f>
          </x14:formula1>
          <xm:sqref>C3:C47</xm:sqref>
        </x14:dataValidation>
        <x14:dataValidation type="list" allowBlank="1" showInputMessage="1" showErrorMessage="1" xr:uid="{8B20B00F-3B4E-4578-9350-FB4BDBA902D2}">
          <x14:formula1>
            <xm:f>'Y:\5 Gestión de Riesgos ACTUALIZADOS DICIEMBRE 2019\[Matriz de Riesgos Planeación y D Estratégico 2020NM.xlsx]Tablas'!#REF!</xm:f>
          </x14:formula1>
          <xm:sqref>J3:J47</xm:sqref>
        </x14:dataValidation>
        <x14:dataValidation type="list" allowBlank="1" showInputMessage="1" showErrorMessage="1" xr:uid="{71400E72-E059-49E8-AAD4-C44ECF6765D4}">
          <x14:formula1>
            <xm:f>'Y:\5 Gestión de Riesgos ACTUALIZADOS DICIEMBRE 2019\[Matriz de Riesgos Planeación y D Estratégico 2020NM.xlsx]Tablas'!#REF!</xm:f>
          </x14:formula1>
          <xm:sqref>H3:H47</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AC8AA-7FC8-401C-AB90-B889DC40979B}">
  <dimension ref="A1:BK48"/>
  <sheetViews>
    <sheetView topLeftCell="A7" workbookViewId="0">
      <selection activeCell="F3" sqref="F3:F8"/>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customWidth="1"/>
    <col min="14" max="14" width="39.5703125" style="3" customWidth="1"/>
    <col min="15" max="15" width="83.570312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57.28515625" style="3" customWidth="1"/>
    <col min="23" max="23" width="12.7109375" style="3" customWidth="1"/>
    <col min="24" max="24" width="4.42578125" style="3" hidden="1" customWidth="1"/>
    <col min="25" max="25" width="20.710937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41" style="4"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3"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3"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3" ht="102" x14ac:dyDescent="0.25">
      <c r="A3" s="183" t="s">
        <v>141</v>
      </c>
      <c r="B3" s="136" t="s">
        <v>55</v>
      </c>
      <c r="C3" s="136" t="s">
        <v>63</v>
      </c>
      <c r="D3" s="133" t="s">
        <v>916</v>
      </c>
      <c r="E3" s="197" t="s">
        <v>917</v>
      </c>
      <c r="F3" s="139" t="s">
        <v>918</v>
      </c>
      <c r="G3" s="133" t="s">
        <v>919</v>
      </c>
      <c r="H3" s="145" t="s">
        <v>19</v>
      </c>
      <c r="I3" s="118">
        <f>IF(H3="","",VLOOKUP(H3,[14]Tablas!$A$2:$B$6,2,FALSE))</f>
        <v>4</v>
      </c>
      <c r="J3" s="136" t="s">
        <v>17</v>
      </c>
      <c r="K3" s="118">
        <f>IF(J3="","",VLOOKUP(J3,[14]Tablas!$E$2:$F$6,2,FALSE))</f>
        <v>4</v>
      </c>
      <c r="L3" s="344" t="s">
        <v>40</v>
      </c>
      <c r="M3" s="115"/>
      <c r="N3" s="55" t="s">
        <v>920</v>
      </c>
      <c r="O3" s="55" t="s">
        <v>921</v>
      </c>
      <c r="P3" s="55" t="s">
        <v>133</v>
      </c>
      <c r="Q3" s="56">
        <f>IF(P3="Prevenir",15,IF(P3="Detectar",10,IF(P3="No es un control",0,"")))</f>
        <v>10</v>
      </c>
      <c r="R3" s="106" t="s">
        <v>100</v>
      </c>
      <c r="S3" s="56">
        <f>IF(R3="Confiable",15,IF(R3="No confiable",0,""))</f>
        <v>15</v>
      </c>
      <c r="T3" s="109" t="s">
        <v>101</v>
      </c>
      <c r="U3" s="56">
        <f t="shared" ref="U3:U13" si="0">IF(T3="SI",15,IF(T3="NO",0,""))</f>
        <v>15</v>
      </c>
      <c r="V3" s="55" t="s">
        <v>922</v>
      </c>
      <c r="W3" s="97" t="s">
        <v>155</v>
      </c>
      <c r="X3" s="56">
        <f>IF(W3="Completo",15,IF(W3="Incompleto",5,IF(W3="No lo está",0,"")))</f>
        <v>15</v>
      </c>
      <c r="Y3" s="103" t="s">
        <v>923</v>
      </c>
      <c r="Z3" s="103" t="s">
        <v>108</v>
      </c>
      <c r="AA3" s="56">
        <f>IF(Z3="Asignado",15,IF(Z3="No asignado",0,""))</f>
        <v>15</v>
      </c>
      <c r="AB3" s="103" t="s">
        <v>924</v>
      </c>
      <c r="AC3" s="103" t="s">
        <v>110</v>
      </c>
      <c r="AD3" s="56">
        <f t="shared" ref="AD3:AD13" si="1">IF(AC3="Adecuado",15,IF(AC3="Inadecuado",0,""))</f>
        <v>15</v>
      </c>
      <c r="AE3" s="103" t="s">
        <v>137</v>
      </c>
      <c r="AF3" s="103" t="s">
        <v>111</v>
      </c>
      <c r="AG3" s="56">
        <f>IF(AF3="Oportuna",15,IF(AF3="Inoportuna",0,""))</f>
        <v>15</v>
      </c>
      <c r="AH3" s="103" t="s">
        <v>364</v>
      </c>
      <c r="AI3" s="103" t="s">
        <v>114</v>
      </c>
      <c r="AJ3" s="56">
        <f>IF(AI3="Completa",10,IF(AI3="Incompleta",5,IF(AI3="No existe",0,"")))</f>
        <v>10</v>
      </c>
      <c r="AK3" s="63" t="s">
        <v>925</v>
      </c>
      <c r="AL3" s="64" t="str">
        <f t="shared" ref="AL3:AL13" si="2">IFERROR(IF(P3="Prevenir",((Q3+S3+U3+X3+AA3+AD3+AG3+AJ3)/115)*100,""),"")</f>
        <v/>
      </c>
      <c r="AM3" s="96">
        <f t="shared" ref="AM3:AM13" si="3">IFERROR(IF(P3="Detectar",((Q3+S3+U3+X3+AA3+AD3+AG3+AJ3)/115)*100,""),"")</f>
        <v>95.652173913043484</v>
      </c>
      <c r="AN3" s="130">
        <f>ROUND(MIN(AL3:AL8),0)</f>
        <v>100</v>
      </c>
      <c r="AO3" s="126">
        <f>ROUND(MIN(AM3:AM8),0)</f>
        <v>87</v>
      </c>
      <c r="AP3" s="160" t="s">
        <v>117</v>
      </c>
      <c r="AQ3" s="163" t="s">
        <v>118</v>
      </c>
      <c r="AR3" s="130">
        <f>IF(AP3="Faltan causas por gestionar",50,AN3)</f>
        <v>100</v>
      </c>
      <c r="AS3" s="126">
        <f>IF(AP3="Faltan causas por gestionar",50,AO3)</f>
        <v>87</v>
      </c>
      <c r="AT3" s="148">
        <f>IF(AR3&gt;=96,2,IF(AR3&gt;=86,1,0))</f>
        <v>2</v>
      </c>
      <c r="AU3" s="118">
        <f>IF(AS3&gt;=96,2,IF(AS3&gt;=86,1,0))</f>
        <v>1</v>
      </c>
      <c r="AV3" s="118" t="str">
        <f>IF(AW3="","",VLOOKUP(AW3,[14]Tablas!$B$2:$C$6,2,FALSE))</f>
        <v>Improbable</v>
      </c>
      <c r="AW3" s="118">
        <f>IFERROR(+I3-AT3,"")</f>
        <v>2</v>
      </c>
      <c r="AX3" s="118" t="str">
        <f>IF(AY3="","",VLOOKUP(AY3,[14]Tablas!$F$2:$G$6,2,FALSE))</f>
        <v>Moderado</v>
      </c>
      <c r="AY3" s="118">
        <f>IFERROR(IF(K3-AU3&lt;=0,1,K3-AU3),"")</f>
        <v>3</v>
      </c>
      <c r="AZ3" s="118">
        <f>IFERROR(+AY3*AW3,"")</f>
        <v>6</v>
      </c>
      <c r="BA3" s="115" t="str">
        <f>IFERROR(VLOOKUP(AZ3,[14]Tablas!$F$9:$G$22,2,FALSE),"")</f>
        <v>MEDIA</v>
      </c>
      <c r="BB3" s="189" t="str">
        <f>IFERROR(VLOOKUP(BA3,[14]Tablas!$C$25:$D$27,2,FALSE),"")</f>
        <v>Requiere tratamiento</v>
      </c>
      <c r="BC3" s="66">
        <v>1</v>
      </c>
      <c r="BD3" s="213" t="s">
        <v>423</v>
      </c>
      <c r="BE3" s="97" t="s">
        <v>424</v>
      </c>
      <c r="BF3" s="235">
        <v>43732</v>
      </c>
      <c r="BG3" s="236">
        <v>43799</v>
      </c>
      <c r="BH3" s="72" t="s">
        <v>425</v>
      </c>
    </row>
    <row r="4" spans="1:63" ht="51" x14ac:dyDescent="0.25">
      <c r="A4" s="184"/>
      <c r="B4" s="137"/>
      <c r="C4" s="137"/>
      <c r="D4" s="134"/>
      <c r="E4" s="202"/>
      <c r="F4" s="140"/>
      <c r="G4" s="134"/>
      <c r="H4" s="146"/>
      <c r="I4" s="119"/>
      <c r="J4" s="137"/>
      <c r="K4" s="119"/>
      <c r="L4" s="345"/>
      <c r="M4" s="116"/>
      <c r="N4" s="5" t="s">
        <v>926</v>
      </c>
      <c r="O4" s="5" t="s">
        <v>927</v>
      </c>
      <c r="P4" s="5" t="s">
        <v>99</v>
      </c>
      <c r="Q4" s="89">
        <f t="shared" ref="Q4:Q13" si="4">IF(P4="Prevenir",15,IF(P4="Detectar",10,IF(P4="No es un control",0,"")))</f>
        <v>15</v>
      </c>
      <c r="R4" s="104" t="s">
        <v>100</v>
      </c>
      <c r="S4" s="89">
        <f t="shared" ref="S4:S13" si="5">IF(R4="Confiable",15,IF(R4="No confiable",0,""))</f>
        <v>15</v>
      </c>
      <c r="T4" s="98" t="s">
        <v>101</v>
      </c>
      <c r="U4" s="89">
        <f t="shared" si="0"/>
        <v>15</v>
      </c>
      <c r="V4" s="5" t="s">
        <v>928</v>
      </c>
      <c r="W4" s="98" t="s">
        <v>155</v>
      </c>
      <c r="X4" s="89">
        <f>IF(W4="Completo",15,IF(W4="Incompleto",5,IF(W4="No lo está",0,"")))</f>
        <v>15</v>
      </c>
      <c r="Y4" s="104" t="s">
        <v>923</v>
      </c>
      <c r="Z4" s="104" t="s">
        <v>108</v>
      </c>
      <c r="AA4" s="89">
        <f t="shared" ref="AA4:AA13" si="6">IF(Z4="Asignado",15,IF(Z4="No asignado",0,""))</f>
        <v>15</v>
      </c>
      <c r="AB4" s="104" t="s">
        <v>929</v>
      </c>
      <c r="AC4" s="104" t="s">
        <v>110</v>
      </c>
      <c r="AD4" s="89">
        <f t="shared" si="1"/>
        <v>15</v>
      </c>
      <c r="AE4" s="104" t="s">
        <v>137</v>
      </c>
      <c r="AF4" s="104" t="s">
        <v>111</v>
      </c>
      <c r="AG4" s="89">
        <f t="shared" ref="AG4:AG13" si="7">IF(AF4="Oportuna",15,IF(AF4="Inoportuna",0,""))</f>
        <v>15</v>
      </c>
      <c r="AH4" s="104" t="s">
        <v>930</v>
      </c>
      <c r="AI4" s="104" t="s">
        <v>114</v>
      </c>
      <c r="AJ4" s="89">
        <f t="shared" ref="AJ4:AJ13" si="8">IF(AI4="Completa",10,IF(AI4="Incompleta",5,IF(AI4="No existe",0,"")))</f>
        <v>10</v>
      </c>
      <c r="AK4" s="28" t="s">
        <v>931</v>
      </c>
      <c r="AL4" s="16">
        <f t="shared" si="2"/>
        <v>100</v>
      </c>
      <c r="AM4" s="39" t="str">
        <f t="shared" si="3"/>
        <v/>
      </c>
      <c r="AN4" s="119"/>
      <c r="AO4" s="116"/>
      <c r="AP4" s="161"/>
      <c r="AQ4" s="164"/>
      <c r="AR4" s="119"/>
      <c r="AS4" s="116"/>
      <c r="AT4" s="149"/>
      <c r="AU4" s="119"/>
      <c r="AV4" s="119"/>
      <c r="AW4" s="119"/>
      <c r="AX4" s="119"/>
      <c r="AY4" s="119"/>
      <c r="AZ4" s="119"/>
      <c r="BA4" s="116"/>
      <c r="BB4" s="190"/>
      <c r="BC4" s="26">
        <v>2</v>
      </c>
      <c r="BD4" s="31" t="s">
        <v>932</v>
      </c>
      <c r="BE4" s="98" t="s">
        <v>933</v>
      </c>
      <c r="BF4" s="276"/>
      <c r="BG4" s="276"/>
      <c r="BH4" s="28"/>
    </row>
    <row r="5" spans="1:63" ht="76.5" x14ac:dyDescent="0.25">
      <c r="A5" s="184"/>
      <c r="B5" s="137"/>
      <c r="C5" s="137"/>
      <c r="D5" s="134"/>
      <c r="E5" s="202"/>
      <c r="F5" s="140"/>
      <c r="G5" s="134"/>
      <c r="H5" s="146"/>
      <c r="I5" s="119"/>
      <c r="J5" s="137"/>
      <c r="K5" s="119"/>
      <c r="L5" s="345"/>
      <c r="M5" s="116"/>
      <c r="N5" s="5" t="s">
        <v>934</v>
      </c>
      <c r="O5" s="5" t="s">
        <v>935</v>
      </c>
      <c r="P5" s="5" t="s">
        <v>99</v>
      </c>
      <c r="Q5" s="89">
        <f t="shared" si="4"/>
        <v>15</v>
      </c>
      <c r="R5" s="104" t="s">
        <v>100</v>
      </c>
      <c r="S5" s="89">
        <f t="shared" si="5"/>
        <v>15</v>
      </c>
      <c r="T5" s="98" t="s">
        <v>101</v>
      </c>
      <c r="U5" s="89">
        <f t="shared" si="0"/>
        <v>15</v>
      </c>
      <c r="V5" s="247" t="s">
        <v>936</v>
      </c>
      <c r="W5" s="98" t="s">
        <v>155</v>
      </c>
      <c r="X5" s="89">
        <f t="shared" ref="X5:X13" si="9">IF(W5="Completo",15,IF(W5="Incompleto",5,IF(W5="No lo está",0,"")))</f>
        <v>15</v>
      </c>
      <c r="Y5" s="104" t="s">
        <v>923</v>
      </c>
      <c r="Z5" s="104" t="s">
        <v>108</v>
      </c>
      <c r="AA5" s="89">
        <f t="shared" si="6"/>
        <v>15</v>
      </c>
      <c r="AB5" s="104" t="s">
        <v>924</v>
      </c>
      <c r="AC5" s="104" t="s">
        <v>110</v>
      </c>
      <c r="AD5" s="89">
        <f t="shared" si="1"/>
        <v>15</v>
      </c>
      <c r="AE5" s="104" t="s">
        <v>137</v>
      </c>
      <c r="AF5" s="104" t="s">
        <v>111</v>
      </c>
      <c r="AG5" s="89">
        <f t="shared" si="7"/>
        <v>15</v>
      </c>
      <c r="AH5" s="104" t="s">
        <v>930</v>
      </c>
      <c r="AI5" s="104" t="s">
        <v>114</v>
      </c>
      <c r="AJ5" s="89">
        <f t="shared" si="8"/>
        <v>10</v>
      </c>
      <c r="AK5" s="28" t="s">
        <v>937</v>
      </c>
      <c r="AL5" s="16">
        <f t="shared" si="2"/>
        <v>100</v>
      </c>
      <c r="AM5" s="39" t="str">
        <f t="shared" si="3"/>
        <v/>
      </c>
      <c r="AN5" s="119"/>
      <c r="AO5" s="116"/>
      <c r="AP5" s="161"/>
      <c r="AQ5" s="164"/>
      <c r="AR5" s="119"/>
      <c r="AS5" s="116"/>
      <c r="AT5" s="149"/>
      <c r="AU5" s="119"/>
      <c r="AV5" s="119"/>
      <c r="AW5" s="119"/>
      <c r="AX5" s="119"/>
      <c r="AY5" s="119"/>
      <c r="AZ5" s="119"/>
      <c r="BA5" s="116"/>
      <c r="BB5" s="190"/>
      <c r="BC5" s="26">
        <v>3</v>
      </c>
      <c r="BD5" s="31"/>
      <c r="BE5" s="98"/>
      <c r="BF5" s="276"/>
      <c r="BG5" s="276"/>
      <c r="BH5" s="28"/>
    </row>
    <row r="6" spans="1:63" ht="76.5" x14ac:dyDescent="0.25">
      <c r="A6" s="184"/>
      <c r="B6" s="137"/>
      <c r="C6" s="137"/>
      <c r="D6" s="134"/>
      <c r="E6" s="202"/>
      <c r="F6" s="140"/>
      <c r="G6" s="134"/>
      <c r="H6" s="146"/>
      <c r="I6" s="119"/>
      <c r="J6" s="137"/>
      <c r="K6" s="119"/>
      <c r="L6" s="345"/>
      <c r="M6" s="116"/>
      <c r="N6" s="7" t="s">
        <v>439</v>
      </c>
      <c r="O6" s="247" t="s">
        <v>938</v>
      </c>
      <c r="P6" s="5" t="s">
        <v>133</v>
      </c>
      <c r="Q6" s="89">
        <f t="shared" si="4"/>
        <v>10</v>
      </c>
      <c r="R6" s="104" t="s">
        <v>100</v>
      </c>
      <c r="S6" s="89">
        <f t="shared" si="5"/>
        <v>15</v>
      </c>
      <c r="T6" s="98" t="s">
        <v>101</v>
      </c>
      <c r="U6" s="89">
        <f t="shared" si="0"/>
        <v>15</v>
      </c>
      <c r="V6" s="5" t="s">
        <v>939</v>
      </c>
      <c r="W6" s="33" t="s">
        <v>104</v>
      </c>
      <c r="X6" s="89">
        <f t="shared" si="9"/>
        <v>5</v>
      </c>
      <c r="Y6" s="104" t="s">
        <v>429</v>
      </c>
      <c r="Z6" s="104" t="s">
        <v>108</v>
      </c>
      <c r="AA6" s="89">
        <f t="shared" si="6"/>
        <v>15</v>
      </c>
      <c r="AB6" s="104" t="s">
        <v>443</v>
      </c>
      <c r="AC6" s="104" t="s">
        <v>110</v>
      </c>
      <c r="AD6" s="89">
        <f t="shared" si="1"/>
        <v>15</v>
      </c>
      <c r="AE6" s="104" t="s">
        <v>137</v>
      </c>
      <c r="AF6" s="104" t="s">
        <v>111</v>
      </c>
      <c r="AG6" s="89">
        <f t="shared" si="7"/>
        <v>15</v>
      </c>
      <c r="AH6" s="104" t="s">
        <v>364</v>
      </c>
      <c r="AI6" s="104" t="s">
        <v>114</v>
      </c>
      <c r="AJ6" s="89">
        <f t="shared" si="8"/>
        <v>10</v>
      </c>
      <c r="AK6" s="28" t="s">
        <v>445</v>
      </c>
      <c r="AL6" s="16" t="str">
        <f t="shared" si="2"/>
        <v/>
      </c>
      <c r="AM6" s="39">
        <f t="shared" si="3"/>
        <v>86.956521739130437</v>
      </c>
      <c r="AN6" s="119"/>
      <c r="AO6" s="116"/>
      <c r="AP6" s="161"/>
      <c r="AQ6" s="164"/>
      <c r="AR6" s="119"/>
      <c r="AS6" s="116"/>
      <c r="AT6" s="149"/>
      <c r="AU6" s="119"/>
      <c r="AV6" s="119"/>
      <c r="AW6" s="119"/>
      <c r="AX6" s="119"/>
      <c r="AY6" s="119"/>
      <c r="AZ6" s="119"/>
      <c r="BA6" s="116"/>
      <c r="BB6" s="190"/>
      <c r="BC6" s="26">
        <v>4</v>
      </c>
      <c r="BD6" s="31"/>
      <c r="BE6" s="285"/>
      <c r="BF6" s="276"/>
      <c r="BG6" s="276"/>
      <c r="BH6" s="28"/>
    </row>
    <row r="7" spans="1:63" x14ac:dyDescent="0.25">
      <c r="A7" s="184"/>
      <c r="B7" s="137"/>
      <c r="C7" s="137"/>
      <c r="D7" s="134"/>
      <c r="E7" s="202"/>
      <c r="F7" s="140"/>
      <c r="G7" s="134"/>
      <c r="H7" s="146"/>
      <c r="I7" s="119"/>
      <c r="J7" s="137"/>
      <c r="K7" s="119"/>
      <c r="L7" s="345"/>
      <c r="M7" s="116"/>
      <c r="N7" s="5"/>
      <c r="O7" s="5"/>
      <c r="P7" s="5"/>
      <c r="Q7" s="89" t="str">
        <f t="shared" si="4"/>
        <v/>
      </c>
      <c r="R7" s="104"/>
      <c r="S7" s="89" t="str">
        <f t="shared" si="5"/>
        <v/>
      </c>
      <c r="T7" s="98"/>
      <c r="U7" s="89" t="str">
        <f t="shared" si="0"/>
        <v/>
      </c>
      <c r="V7" s="5"/>
      <c r="W7" s="98"/>
      <c r="X7" s="89" t="str">
        <f t="shared" si="9"/>
        <v/>
      </c>
      <c r="Y7" s="104"/>
      <c r="Z7" s="104"/>
      <c r="AA7" s="89" t="str">
        <f t="shared" si="6"/>
        <v/>
      </c>
      <c r="AB7" s="104"/>
      <c r="AC7" s="104"/>
      <c r="AD7" s="89" t="str">
        <f t="shared" si="1"/>
        <v/>
      </c>
      <c r="AE7" s="104"/>
      <c r="AF7" s="104"/>
      <c r="AG7" s="89" t="str">
        <f t="shared" si="7"/>
        <v/>
      </c>
      <c r="AH7" s="104"/>
      <c r="AI7" s="104"/>
      <c r="AJ7" s="89" t="str">
        <f t="shared" si="8"/>
        <v/>
      </c>
      <c r="AK7" s="28"/>
      <c r="AL7" s="16" t="str">
        <f t="shared" si="2"/>
        <v/>
      </c>
      <c r="AM7" s="39" t="str">
        <f t="shared" si="3"/>
        <v/>
      </c>
      <c r="AN7" s="119"/>
      <c r="AO7" s="116"/>
      <c r="AP7" s="161"/>
      <c r="AQ7" s="164"/>
      <c r="AR7" s="119"/>
      <c r="AS7" s="116"/>
      <c r="AT7" s="149"/>
      <c r="AU7" s="119"/>
      <c r="AV7" s="119"/>
      <c r="AW7" s="119"/>
      <c r="AX7" s="119"/>
      <c r="AY7" s="119"/>
      <c r="AZ7" s="119"/>
      <c r="BA7" s="116"/>
      <c r="BB7" s="190"/>
      <c r="BC7" s="26"/>
      <c r="BD7" s="31"/>
      <c r="BE7" s="285"/>
      <c r="BF7" s="276"/>
      <c r="BG7" s="276"/>
      <c r="BH7" s="28"/>
    </row>
    <row r="8" spans="1:63" ht="15.75" thickBot="1" x14ac:dyDescent="0.3">
      <c r="A8" s="185"/>
      <c r="B8" s="138"/>
      <c r="C8" s="138"/>
      <c r="D8" s="135"/>
      <c r="E8" s="207"/>
      <c r="F8" s="141"/>
      <c r="G8" s="135"/>
      <c r="H8" s="147"/>
      <c r="I8" s="120"/>
      <c r="J8" s="138"/>
      <c r="K8" s="120"/>
      <c r="L8" s="346"/>
      <c r="M8" s="117"/>
      <c r="N8" s="9"/>
      <c r="O8" s="9"/>
      <c r="P8" s="9"/>
      <c r="Q8" s="90" t="str">
        <f t="shared" si="4"/>
        <v/>
      </c>
      <c r="R8" s="105"/>
      <c r="S8" s="90" t="str">
        <f t="shared" si="5"/>
        <v/>
      </c>
      <c r="T8" s="99"/>
      <c r="U8" s="90" t="str">
        <f t="shared" si="0"/>
        <v/>
      </c>
      <c r="V8" s="9"/>
      <c r="W8" s="99"/>
      <c r="X8" s="90" t="str">
        <f t="shared" si="9"/>
        <v/>
      </c>
      <c r="Y8" s="105"/>
      <c r="Z8" s="105"/>
      <c r="AA8" s="90" t="str">
        <f t="shared" si="6"/>
        <v/>
      </c>
      <c r="AB8" s="105"/>
      <c r="AC8" s="105"/>
      <c r="AD8" s="90" t="str">
        <f t="shared" si="1"/>
        <v/>
      </c>
      <c r="AE8" s="105"/>
      <c r="AF8" s="105"/>
      <c r="AG8" s="90" t="str">
        <f t="shared" si="7"/>
        <v/>
      </c>
      <c r="AH8" s="105"/>
      <c r="AI8" s="105"/>
      <c r="AJ8" s="90" t="str">
        <f t="shared" si="8"/>
        <v/>
      </c>
      <c r="AK8" s="6"/>
      <c r="AL8" s="17" t="str">
        <f t="shared" si="2"/>
        <v/>
      </c>
      <c r="AM8" s="18" t="str">
        <f t="shared" si="3"/>
        <v/>
      </c>
      <c r="AN8" s="120"/>
      <c r="AO8" s="117"/>
      <c r="AP8" s="162"/>
      <c r="AQ8" s="165"/>
      <c r="AR8" s="120"/>
      <c r="AS8" s="117"/>
      <c r="AT8" s="150"/>
      <c r="AU8" s="120"/>
      <c r="AV8" s="120"/>
      <c r="AW8" s="120"/>
      <c r="AX8" s="120"/>
      <c r="AY8" s="120"/>
      <c r="AZ8" s="120"/>
      <c r="BA8" s="117"/>
      <c r="BB8" s="191"/>
      <c r="BC8" s="27">
        <v>5</v>
      </c>
      <c r="BD8" s="20"/>
      <c r="BE8" s="23"/>
      <c r="BF8" s="23"/>
      <c r="BG8" s="23"/>
      <c r="BH8" s="24"/>
    </row>
    <row r="9" spans="1:63" ht="51" x14ac:dyDescent="0.25">
      <c r="A9" s="183" t="s">
        <v>141</v>
      </c>
      <c r="B9" s="136" t="s">
        <v>55</v>
      </c>
      <c r="C9" s="136" t="s">
        <v>63</v>
      </c>
      <c r="D9" s="133" t="s">
        <v>940</v>
      </c>
      <c r="E9" s="197" t="s">
        <v>941</v>
      </c>
      <c r="F9" s="139" t="s">
        <v>942</v>
      </c>
      <c r="G9" s="133" t="s">
        <v>943</v>
      </c>
      <c r="H9" s="145" t="s">
        <v>21</v>
      </c>
      <c r="I9" s="118">
        <f>IF(H9="","",VLOOKUP(H9,[14]Tablas!$A$2:$B$6,2,FALSE))</f>
        <v>5</v>
      </c>
      <c r="J9" s="136" t="s">
        <v>17</v>
      </c>
      <c r="K9" s="118">
        <f>IF(J9="","",VLOOKUP(J9,[14]Tablas!$E$2:$F$6,2,FALSE))</f>
        <v>4</v>
      </c>
      <c r="L9" s="118" t="str">
        <f>IFERROR(VLOOKUP(M9,[14]Tablas!$F$9:$G$22,2,FALSE),"")</f>
        <v>ALTA</v>
      </c>
      <c r="M9" s="115">
        <f>IFERROR(+I9*K9,"")</f>
        <v>20</v>
      </c>
      <c r="N9" s="55" t="s">
        <v>926</v>
      </c>
      <c r="O9" s="55" t="s">
        <v>927</v>
      </c>
      <c r="P9" s="55" t="s">
        <v>99</v>
      </c>
      <c r="Q9" s="88">
        <f t="shared" si="4"/>
        <v>15</v>
      </c>
      <c r="R9" s="103" t="s">
        <v>100</v>
      </c>
      <c r="S9" s="88">
        <f t="shared" si="5"/>
        <v>15</v>
      </c>
      <c r="T9" s="97" t="s">
        <v>101</v>
      </c>
      <c r="U9" s="88">
        <f t="shared" si="0"/>
        <v>15</v>
      </c>
      <c r="V9" s="55" t="s">
        <v>944</v>
      </c>
      <c r="W9" s="97" t="s">
        <v>155</v>
      </c>
      <c r="X9" s="88">
        <f t="shared" si="9"/>
        <v>15</v>
      </c>
      <c r="Y9" s="103" t="s">
        <v>923</v>
      </c>
      <c r="Z9" s="103" t="s">
        <v>108</v>
      </c>
      <c r="AA9" s="88">
        <f t="shared" si="6"/>
        <v>15</v>
      </c>
      <c r="AB9" s="103" t="s">
        <v>929</v>
      </c>
      <c r="AC9" s="103" t="s">
        <v>110</v>
      </c>
      <c r="AD9" s="88">
        <f t="shared" si="1"/>
        <v>15</v>
      </c>
      <c r="AE9" s="103" t="s">
        <v>137</v>
      </c>
      <c r="AF9" s="103" t="s">
        <v>111</v>
      </c>
      <c r="AG9" s="88">
        <f t="shared" si="7"/>
        <v>15</v>
      </c>
      <c r="AH9" s="103" t="s">
        <v>930</v>
      </c>
      <c r="AI9" s="103" t="s">
        <v>114</v>
      </c>
      <c r="AJ9" s="88">
        <f t="shared" si="8"/>
        <v>10</v>
      </c>
      <c r="AK9" s="63" t="s">
        <v>931</v>
      </c>
      <c r="AL9" s="64">
        <f t="shared" si="2"/>
        <v>100</v>
      </c>
      <c r="AM9" s="96" t="str">
        <f t="shared" si="3"/>
        <v/>
      </c>
      <c r="AN9" s="130">
        <f>ROUND(MIN(AL9:AL13),0)</f>
        <v>100</v>
      </c>
      <c r="AO9" s="126">
        <f>ROUND(MIN(AM9:AM13),0)</f>
        <v>87</v>
      </c>
      <c r="AP9" s="160"/>
      <c r="AQ9" s="163"/>
      <c r="AR9" s="130">
        <f t="shared" ref="AR9" si="10">IF(AP9="Faltan causas por gestionar",50,AN9)</f>
        <v>100</v>
      </c>
      <c r="AS9" s="126">
        <f t="shared" ref="AS9" si="11">IF(AP9="Faltan causas por gestionar",50,AO9)</f>
        <v>87</v>
      </c>
      <c r="AT9" s="148">
        <f t="shared" ref="AT9:AU9" si="12">IF(AR9&gt;=96,2,IF(AR9&gt;=86,1,0))</f>
        <v>2</v>
      </c>
      <c r="AU9" s="112">
        <f t="shared" si="12"/>
        <v>1</v>
      </c>
      <c r="AV9" s="112" t="str">
        <f>IF(AW9="","",VLOOKUP(AW9,[14]Tablas!$B$2:$C$6,2,FALSE))</f>
        <v>Posible</v>
      </c>
      <c r="AW9" s="112">
        <f>IFERROR(+I9-AT9,"")</f>
        <v>3</v>
      </c>
      <c r="AX9" s="112" t="str">
        <f>IF(AY9="","",VLOOKUP(AY9,[14]Tablas!$F$2:$G$6,2,FALSE))</f>
        <v>Moderado</v>
      </c>
      <c r="AY9" s="112">
        <f>IFERROR(IF(K9-AU9&lt;=0,1,K9-AU9),"")</f>
        <v>3</v>
      </c>
      <c r="AZ9" s="118">
        <f>IFERROR(+AY9*AW9,"")</f>
        <v>9</v>
      </c>
      <c r="BA9" s="115" t="str">
        <f>IFERROR(VLOOKUP(AZ9,[14]Tablas!$F$9:$G$22,2,FALSE),"")</f>
        <v>MEDIA</v>
      </c>
      <c r="BB9" s="189" t="str">
        <f>IFERROR(VLOOKUP(BA9,[14]Tablas!$C$25:$D$27,2,FALSE),"")</f>
        <v>Requiere tratamiento</v>
      </c>
      <c r="BC9" s="66">
        <v>1</v>
      </c>
      <c r="BD9" s="213" t="s">
        <v>945</v>
      </c>
      <c r="BE9" s="97" t="s">
        <v>424</v>
      </c>
      <c r="BF9" s="235">
        <v>43732</v>
      </c>
      <c r="BG9" s="236">
        <v>43799</v>
      </c>
      <c r="BH9" s="72" t="s">
        <v>425</v>
      </c>
    </row>
    <row r="10" spans="1:63" ht="89.25" x14ac:dyDescent="0.25">
      <c r="A10" s="184"/>
      <c r="B10" s="137"/>
      <c r="C10" s="137"/>
      <c r="D10" s="134"/>
      <c r="E10" s="202"/>
      <c r="F10" s="140"/>
      <c r="G10" s="134"/>
      <c r="H10" s="146"/>
      <c r="I10" s="119"/>
      <c r="J10" s="137"/>
      <c r="K10" s="119"/>
      <c r="L10" s="119"/>
      <c r="M10" s="116"/>
      <c r="N10" s="7" t="s">
        <v>439</v>
      </c>
      <c r="O10" s="5" t="s">
        <v>440</v>
      </c>
      <c r="P10" s="5" t="s">
        <v>133</v>
      </c>
      <c r="Q10" s="89">
        <f t="shared" si="4"/>
        <v>10</v>
      </c>
      <c r="R10" s="104" t="s">
        <v>100</v>
      </c>
      <c r="S10" s="89">
        <f t="shared" si="5"/>
        <v>15</v>
      </c>
      <c r="T10" s="98" t="s">
        <v>101</v>
      </c>
      <c r="U10" s="89">
        <f t="shared" si="0"/>
        <v>15</v>
      </c>
      <c r="V10" s="5" t="s">
        <v>441</v>
      </c>
      <c r="W10" s="33" t="s">
        <v>104</v>
      </c>
      <c r="X10" s="89">
        <f t="shared" si="9"/>
        <v>5</v>
      </c>
      <c r="Y10" s="104" t="s">
        <v>429</v>
      </c>
      <c r="Z10" s="104" t="s">
        <v>108</v>
      </c>
      <c r="AA10" s="89">
        <f t="shared" si="6"/>
        <v>15</v>
      </c>
      <c r="AB10" s="104" t="s">
        <v>443</v>
      </c>
      <c r="AC10" s="104" t="s">
        <v>110</v>
      </c>
      <c r="AD10" s="89">
        <f t="shared" si="1"/>
        <v>15</v>
      </c>
      <c r="AE10" s="104" t="s">
        <v>137</v>
      </c>
      <c r="AF10" s="104" t="s">
        <v>111</v>
      </c>
      <c r="AG10" s="89">
        <f t="shared" si="7"/>
        <v>15</v>
      </c>
      <c r="AH10" s="104" t="s">
        <v>364</v>
      </c>
      <c r="AI10" s="104" t="s">
        <v>114</v>
      </c>
      <c r="AJ10" s="89">
        <f t="shared" si="8"/>
        <v>10</v>
      </c>
      <c r="AK10" s="28" t="s">
        <v>445</v>
      </c>
      <c r="AL10" s="16" t="str">
        <f t="shared" si="2"/>
        <v/>
      </c>
      <c r="AM10" s="39">
        <f t="shared" si="3"/>
        <v>86.956521739130437</v>
      </c>
      <c r="AN10" s="119"/>
      <c r="AO10" s="116"/>
      <c r="AP10" s="161"/>
      <c r="AQ10" s="164"/>
      <c r="AR10" s="119"/>
      <c r="AS10" s="116"/>
      <c r="AT10" s="149"/>
      <c r="AU10" s="113"/>
      <c r="AV10" s="113"/>
      <c r="AW10" s="113"/>
      <c r="AX10" s="113"/>
      <c r="AY10" s="113"/>
      <c r="AZ10" s="119"/>
      <c r="BA10" s="116"/>
      <c r="BB10" s="190"/>
      <c r="BC10" s="26">
        <v>2</v>
      </c>
      <c r="BD10" s="19"/>
      <c r="BE10" s="21"/>
      <c r="BF10" s="21"/>
      <c r="BG10" s="21"/>
      <c r="BH10" s="22"/>
    </row>
    <row r="11" spans="1:63" x14ac:dyDescent="0.25">
      <c r="A11" s="184"/>
      <c r="B11" s="137"/>
      <c r="C11" s="137"/>
      <c r="D11" s="134"/>
      <c r="E11" s="202"/>
      <c r="F11" s="140"/>
      <c r="G11" s="134"/>
      <c r="H11" s="146"/>
      <c r="I11" s="119"/>
      <c r="J11" s="137"/>
      <c r="K11" s="119"/>
      <c r="L11" s="119"/>
      <c r="M11" s="116"/>
      <c r="N11" s="5"/>
      <c r="O11" s="5"/>
      <c r="P11" s="5"/>
      <c r="Q11" s="89" t="str">
        <f t="shared" si="4"/>
        <v/>
      </c>
      <c r="R11" s="104"/>
      <c r="S11" s="89" t="str">
        <f t="shared" si="5"/>
        <v/>
      </c>
      <c r="T11" s="98"/>
      <c r="U11" s="89" t="str">
        <f t="shared" si="0"/>
        <v/>
      </c>
      <c r="V11" s="5"/>
      <c r="W11" s="98"/>
      <c r="X11" s="89" t="str">
        <f t="shared" si="9"/>
        <v/>
      </c>
      <c r="Y11" s="104"/>
      <c r="Z11" s="104"/>
      <c r="AA11" s="89" t="str">
        <f t="shared" si="6"/>
        <v/>
      </c>
      <c r="AB11" s="104"/>
      <c r="AC11" s="104"/>
      <c r="AD11" s="89" t="str">
        <f t="shared" si="1"/>
        <v/>
      </c>
      <c r="AE11" s="104"/>
      <c r="AF11" s="104"/>
      <c r="AG11" s="89" t="str">
        <f t="shared" si="7"/>
        <v/>
      </c>
      <c r="AH11" s="104"/>
      <c r="AI11" s="104"/>
      <c r="AJ11" s="89" t="str">
        <f t="shared" si="8"/>
        <v/>
      </c>
      <c r="AK11" s="28"/>
      <c r="AL11" s="16" t="str">
        <f t="shared" si="2"/>
        <v/>
      </c>
      <c r="AM11" s="39" t="str">
        <f t="shared" si="3"/>
        <v/>
      </c>
      <c r="AN11" s="119"/>
      <c r="AO11" s="116"/>
      <c r="AP11" s="161"/>
      <c r="AQ11" s="164"/>
      <c r="AR11" s="119"/>
      <c r="AS11" s="116"/>
      <c r="AT11" s="149"/>
      <c r="AU11" s="113"/>
      <c r="AV11" s="113"/>
      <c r="AW11" s="113"/>
      <c r="AX11" s="113"/>
      <c r="AY11" s="113"/>
      <c r="AZ11" s="119"/>
      <c r="BA11" s="116"/>
      <c r="BB11" s="190"/>
      <c r="BC11" s="26">
        <v>3</v>
      </c>
      <c r="BD11" s="19"/>
      <c r="BE11" s="21"/>
      <c r="BF11" s="21"/>
      <c r="BG11" s="21"/>
      <c r="BH11" s="22"/>
    </row>
    <row r="12" spans="1:63" x14ac:dyDescent="0.25">
      <c r="A12" s="184"/>
      <c r="B12" s="137"/>
      <c r="C12" s="137"/>
      <c r="D12" s="134"/>
      <c r="E12" s="202"/>
      <c r="F12" s="140"/>
      <c r="G12" s="134"/>
      <c r="H12" s="146"/>
      <c r="I12" s="119"/>
      <c r="J12" s="137"/>
      <c r="K12" s="119"/>
      <c r="L12" s="119"/>
      <c r="M12" s="116"/>
      <c r="N12" s="5"/>
      <c r="O12" s="5"/>
      <c r="P12" s="5"/>
      <c r="Q12" s="89" t="str">
        <f t="shared" si="4"/>
        <v/>
      </c>
      <c r="R12" s="104"/>
      <c r="S12" s="89" t="str">
        <f t="shared" si="5"/>
        <v/>
      </c>
      <c r="T12" s="98"/>
      <c r="U12" s="89" t="str">
        <f t="shared" si="0"/>
        <v/>
      </c>
      <c r="V12" s="206"/>
      <c r="W12" s="98"/>
      <c r="X12" s="89" t="str">
        <f t="shared" si="9"/>
        <v/>
      </c>
      <c r="Y12" s="104"/>
      <c r="Z12" s="104"/>
      <c r="AA12" s="89" t="str">
        <f t="shared" si="6"/>
        <v/>
      </c>
      <c r="AB12" s="104"/>
      <c r="AC12" s="104"/>
      <c r="AD12" s="89" t="str">
        <f t="shared" si="1"/>
        <v/>
      </c>
      <c r="AE12" s="104"/>
      <c r="AF12" s="104"/>
      <c r="AG12" s="89" t="str">
        <f t="shared" si="7"/>
        <v/>
      </c>
      <c r="AH12" s="104"/>
      <c r="AI12" s="104"/>
      <c r="AJ12" s="89" t="str">
        <f t="shared" si="8"/>
        <v/>
      </c>
      <c r="AK12" s="28"/>
      <c r="AL12" s="16" t="str">
        <f t="shared" si="2"/>
        <v/>
      </c>
      <c r="AM12" s="39" t="str">
        <f t="shared" si="3"/>
        <v/>
      </c>
      <c r="AN12" s="119"/>
      <c r="AO12" s="116"/>
      <c r="AP12" s="161"/>
      <c r="AQ12" s="164"/>
      <c r="AR12" s="119"/>
      <c r="AS12" s="116"/>
      <c r="AT12" s="149"/>
      <c r="AU12" s="113"/>
      <c r="AV12" s="113"/>
      <c r="AW12" s="113"/>
      <c r="AX12" s="113"/>
      <c r="AY12" s="113"/>
      <c r="AZ12" s="119"/>
      <c r="BA12" s="116"/>
      <c r="BB12" s="190"/>
      <c r="BC12" s="26">
        <v>4</v>
      </c>
      <c r="BD12" s="19"/>
      <c r="BE12" s="21"/>
      <c r="BF12" s="21"/>
      <c r="BG12" s="21"/>
      <c r="BH12" s="22"/>
    </row>
    <row r="13" spans="1:63" ht="15.75" thickBot="1" x14ac:dyDescent="0.3">
      <c r="A13" s="185"/>
      <c r="B13" s="138"/>
      <c r="C13" s="138"/>
      <c r="D13" s="135"/>
      <c r="E13" s="207"/>
      <c r="F13" s="141"/>
      <c r="G13" s="135"/>
      <c r="H13" s="147"/>
      <c r="I13" s="120"/>
      <c r="J13" s="138"/>
      <c r="K13" s="120"/>
      <c r="L13" s="120"/>
      <c r="M13" s="117"/>
      <c r="N13" s="8"/>
      <c r="O13" s="9"/>
      <c r="P13" s="9"/>
      <c r="Q13" s="90" t="str">
        <f t="shared" si="4"/>
        <v/>
      </c>
      <c r="R13" s="105"/>
      <c r="S13" s="90" t="str">
        <f t="shared" si="5"/>
        <v/>
      </c>
      <c r="T13" s="99"/>
      <c r="U13" s="90" t="str">
        <f t="shared" si="0"/>
        <v/>
      </c>
      <c r="V13" s="209"/>
      <c r="W13" s="99"/>
      <c r="X13" s="90" t="str">
        <f t="shared" si="9"/>
        <v/>
      </c>
      <c r="Y13" s="105"/>
      <c r="Z13" s="105"/>
      <c r="AA13" s="90" t="str">
        <f t="shared" si="6"/>
        <v/>
      </c>
      <c r="AB13" s="105"/>
      <c r="AC13" s="105"/>
      <c r="AD13" s="90" t="str">
        <f t="shared" si="1"/>
        <v/>
      </c>
      <c r="AE13" s="105"/>
      <c r="AF13" s="105"/>
      <c r="AG13" s="90" t="str">
        <f t="shared" si="7"/>
        <v/>
      </c>
      <c r="AH13" s="105"/>
      <c r="AI13" s="105"/>
      <c r="AJ13" s="90" t="str">
        <f t="shared" si="8"/>
        <v/>
      </c>
      <c r="AK13" s="6"/>
      <c r="AL13" s="17" t="str">
        <f t="shared" si="2"/>
        <v/>
      </c>
      <c r="AM13" s="18" t="str">
        <f t="shared" si="3"/>
        <v/>
      </c>
      <c r="AN13" s="120"/>
      <c r="AO13" s="117"/>
      <c r="AP13" s="162"/>
      <c r="AQ13" s="165"/>
      <c r="AR13" s="120"/>
      <c r="AS13" s="117"/>
      <c r="AT13" s="150"/>
      <c r="AU13" s="114"/>
      <c r="AV13" s="114"/>
      <c r="AW13" s="114"/>
      <c r="AX13" s="114"/>
      <c r="AY13" s="114"/>
      <c r="AZ13" s="120"/>
      <c r="BA13" s="117"/>
      <c r="BB13" s="191"/>
      <c r="BC13" s="27">
        <v>5</v>
      </c>
      <c r="BD13" s="20"/>
      <c r="BE13" s="23"/>
      <c r="BF13" s="23"/>
      <c r="BG13" s="23"/>
      <c r="BH13" s="24"/>
    </row>
    <row r="14" spans="1:63" x14ac:dyDescent="0.25">
      <c r="A14" s="186"/>
      <c r="B14" s="121"/>
      <c r="C14" s="121"/>
      <c r="D14" s="125"/>
      <c r="E14" s="121"/>
      <c r="F14" s="121"/>
      <c r="G14" s="132"/>
      <c r="H14" s="121"/>
      <c r="I14" s="111"/>
      <c r="J14" s="121"/>
      <c r="K14" s="111"/>
      <c r="L14" s="111"/>
      <c r="M14" s="111"/>
      <c r="N14" s="73"/>
      <c r="O14" s="73"/>
      <c r="P14" s="73"/>
      <c r="Q14" s="91"/>
      <c r="R14" s="94"/>
      <c r="S14" s="91"/>
      <c r="T14" s="93"/>
      <c r="U14" s="91"/>
      <c r="V14" s="218"/>
      <c r="W14" s="93"/>
      <c r="X14" s="91"/>
      <c r="Y14" s="94"/>
      <c r="Z14" s="94"/>
      <c r="AA14" s="91"/>
      <c r="AB14" s="94"/>
      <c r="AC14" s="94"/>
      <c r="AD14" s="91"/>
      <c r="AE14" s="94"/>
      <c r="AF14" s="94"/>
      <c r="AG14" s="91"/>
      <c r="AH14" s="94"/>
      <c r="AI14" s="94"/>
      <c r="AJ14" s="91"/>
      <c r="AK14" s="94"/>
      <c r="AL14" s="100"/>
      <c r="AM14" s="100"/>
      <c r="AN14" s="122"/>
      <c r="AO14" s="122"/>
      <c r="AP14" s="123"/>
      <c r="AQ14" s="124"/>
      <c r="AR14" s="122"/>
      <c r="AS14" s="122"/>
      <c r="AT14" s="111"/>
      <c r="AU14" s="111"/>
      <c r="AV14" s="111"/>
      <c r="AW14" s="111"/>
      <c r="AX14" s="111"/>
      <c r="AY14" s="111"/>
      <c r="AZ14" s="111"/>
      <c r="BA14" s="111"/>
      <c r="BB14" s="111"/>
      <c r="BC14" s="78"/>
      <c r="BD14" s="79"/>
      <c r="BE14" s="80"/>
      <c r="BF14" s="80"/>
      <c r="BG14" s="80"/>
      <c r="BH14" s="80"/>
      <c r="BI14" s="265"/>
      <c r="BJ14" s="265"/>
      <c r="BK14" s="265"/>
    </row>
    <row r="15" spans="1:63" x14ac:dyDescent="0.25">
      <c r="A15" s="186"/>
      <c r="B15" s="121"/>
      <c r="C15" s="121"/>
      <c r="D15" s="125"/>
      <c r="E15" s="121"/>
      <c r="F15" s="121"/>
      <c r="G15" s="132"/>
      <c r="H15" s="121"/>
      <c r="I15" s="111"/>
      <c r="J15" s="121"/>
      <c r="K15" s="111"/>
      <c r="L15" s="111"/>
      <c r="M15" s="111"/>
      <c r="N15" s="73"/>
      <c r="O15" s="73"/>
      <c r="P15" s="73"/>
      <c r="Q15" s="91"/>
      <c r="R15" s="94"/>
      <c r="S15" s="91"/>
      <c r="T15" s="93"/>
      <c r="U15" s="91"/>
      <c r="V15" s="218"/>
      <c r="W15" s="93"/>
      <c r="X15" s="91"/>
      <c r="Y15" s="94"/>
      <c r="Z15" s="94"/>
      <c r="AA15" s="91"/>
      <c r="AB15" s="94"/>
      <c r="AC15" s="94"/>
      <c r="AD15" s="91"/>
      <c r="AE15" s="94"/>
      <c r="AF15" s="94"/>
      <c r="AG15" s="91"/>
      <c r="AH15" s="94"/>
      <c r="AI15" s="94"/>
      <c r="AJ15" s="91"/>
      <c r="AK15" s="94"/>
      <c r="AL15" s="100"/>
      <c r="AM15" s="100"/>
      <c r="AN15" s="111"/>
      <c r="AO15" s="111"/>
      <c r="AP15" s="123"/>
      <c r="AQ15" s="124"/>
      <c r="AR15" s="111"/>
      <c r="AS15" s="111"/>
      <c r="AT15" s="111"/>
      <c r="AU15" s="111"/>
      <c r="AV15" s="111"/>
      <c r="AW15" s="111"/>
      <c r="AX15" s="111"/>
      <c r="AY15" s="111"/>
      <c r="AZ15" s="111"/>
      <c r="BA15" s="111"/>
      <c r="BB15" s="111"/>
      <c r="BC15" s="81"/>
      <c r="BD15" s="79"/>
      <c r="BE15" s="80"/>
      <c r="BF15" s="80"/>
      <c r="BG15" s="80"/>
      <c r="BH15" s="80"/>
      <c r="BI15" s="265"/>
      <c r="BJ15" s="265"/>
      <c r="BK15" s="265"/>
    </row>
    <row r="16" spans="1:63" x14ac:dyDescent="0.25">
      <c r="A16" s="186"/>
      <c r="B16" s="121"/>
      <c r="C16" s="121"/>
      <c r="D16" s="125"/>
      <c r="E16" s="121"/>
      <c r="F16" s="121"/>
      <c r="G16" s="132"/>
      <c r="H16" s="121"/>
      <c r="I16" s="111"/>
      <c r="J16" s="121"/>
      <c r="K16" s="111"/>
      <c r="L16" s="111"/>
      <c r="M16" s="111"/>
      <c r="N16" s="73"/>
      <c r="O16" s="73"/>
      <c r="P16" s="73"/>
      <c r="Q16" s="91"/>
      <c r="R16" s="94"/>
      <c r="S16" s="91"/>
      <c r="T16" s="93"/>
      <c r="U16" s="91"/>
      <c r="V16" s="218"/>
      <c r="W16" s="93"/>
      <c r="X16" s="91"/>
      <c r="Y16" s="94"/>
      <c r="Z16" s="94"/>
      <c r="AA16" s="91"/>
      <c r="AB16" s="94"/>
      <c r="AC16" s="94"/>
      <c r="AD16" s="91"/>
      <c r="AE16" s="94"/>
      <c r="AF16" s="94"/>
      <c r="AG16" s="91"/>
      <c r="AH16" s="94"/>
      <c r="AI16" s="94"/>
      <c r="AJ16" s="91"/>
      <c r="AK16" s="94"/>
      <c r="AL16" s="100"/>
      <c r="AM16" s="100"/>
      <c r="AN16" s="111"/>
      <c r="AO16" s="111"/>
      <c r="AP16" s="123"/>
      <c r="AQ16" s="124"/>
      <c r="AR16" s="111"/>
      <c r="AS16" s="111"/>
      <c r="AT16" s="111"/>
      <c r="AU16" s="111"/>
      <c r="AV16" s="111"/>
      <c r="AW16" s="111"/>
      <c r="AX16" s="111"/>
      <c r="AY16" s="111"/>
      <c r="AZ16" s="111"/>
      <c r="BA16" s="111"/>
      <c r="BB16" s="111"/>
      <c r="BC16" s="81"/>
      <c r="BD16" s="79"/>
      <c r="BE16" s="80"/>
      <c r="BF16" s="80"/>
      <c r="BG16" s="80"/>
      <c r="BH16" s="80"/>
      <c r="BI16" s="265"/>
      <c r="BJ16" s="265"/>
      <c r="BK16" s="265"/>
    </row>
    <row r="17" spans="1:63" x14ac:dyDescent="0.25">
      <c r="A17" s="186"/>
      <c r="B17" s="121"/>
      <c r="C17" s="121"/>
      <c r="D17" s="125"/>
      <c r="E17" s="121"/>
      <c r="F17" s="121"/>
      <c r="G17" s="132"/>
      <c r="H17" s="121"/>
      <c r="I17" s="111"/>
      <c r="J17" s="121"/>
      <c r="K17" s="111"/>
      <c r="L17" s="111"/>
      <c r="M17" s="111"/>
      <c r="N17" s="73"/>
      <c r="O17" s="73"/>
      <c r="P17" s="73"/>
      <c r="Q17" s="91"/>
      <c r="R17" s="94"/>
      <c r="S17" s="91"/>
      <c r="T17" s="93"/>
      <c r="U17" s="91"/>
      <c r="V17" s="218"/>
      <c r="W17" s="93"/>
      <c r="X17" s="91"/>
      <c r="Y17" s="94"/>
      <c r="Z17" s="94"/>
      <c r="AA17" s="91"/>
      <c r="AB17" s="94"/>
      <c r="AC17" s="94"/>
      <c r="AD17" s="91"/>
      <c r="AE17" s="94"/>
      <c r="AF17" s="94"/>
      <c r="AG17" s="91"/>
      <c r="AH17" s="94"/>
      <c r="AI17" s="94"/>
      <c r="AJ17" s="91"/>
      <c r="AK17" s="94"/>
      <c r="AL17" s="100"/>
      <c r="AM17" s="100"/>
      <c r="AN17" s="111"/>
      <c r="AO17" s="111"/>
      <c r="AP17" s="123"/>
      <c r="AQ17" s="124"/>
      <c r="AR17" s="111"/>
      <c r="AS17" s="111"/>
      <c r="AT17" s="111"/>
      <c r="AU17" s="111"/>
      <c r="AV17" s="111"/>
      <c r="AW17" s="111"/>
      <c r="AX17" s="111"/>
      <c r="AY17" s="111"/>
      <c r="AZ17" s="111"/>
      <c r="BA17" s="111"/>
      <c r="BB17" s="111"/>
      <c r="BC17" s="81"/>
      <c r="BD17" s="79"/>
      <c r="BE17" s="80"/>
      <c r="BF17" s="80"/>
      <c r="BG17" s="80"/>
      <c r="BH17" s="80"/>
      <c r="BI17" s="265"/>
      <c r="BJ17" s="265"/>
      <c r="BK17" s="265"/>
    </row>
    <row r="18" spans="1:63" x14ac:dyDescent="0.25">
      <c r="A18" s="186"/>
      <c r="B18" s="121"/>
      <c r="C18" s="121"/>
      <c r="D18" s="125"/>
      <c r="E18" s="121"/>
      <c r="F18" s="121"/>
      <c r="G18" s="132"/>
      <c r="H18" s="121"/>
      <c r="I18" s="111"/>
      <c r="J18" s="121"/>
      <c r="K18" s="111"/>
      <c r="L18" s="111"/>
      <c r="M18" s="111"/>
      <c r="N18" s="73"/>
      <c r="O18" s="73"/>
      <c r="P18" s="73"/>
      <c r="Q18" s="91"/>
      <c r="R18" s="94"/>
      <c r="S18" s="91"/>
      <c r="T18" s="93"/>
      <c r="U18" s="91"/>
      <c r="V18" s="218"/>
      <c r="W18" s="93"/>
      <c r="X18" s="91"/>
      <c r="Y18" s="94"/>
      <c r="Z18" s="94"/>
      <c r="AA18" s="91"/>
      <c r="AB18" s="94"/>
      <c r="AC18" s="94"/>
      <c r="AD18" s="91"/>
      <c r="AE18" s="94"/>
      <c r="AF18" s="94"/>
      <c r="AG18" s="91"/>
      <c r="AH18" s="94"/>
      <c r="AI18" s="94"/>
      <c r="AJ18" s="91"/>
      <c r="AK18" s="94"/>
      <c r="AL18" s="100"/>
      <c r="AM18" s="100"/>
      <c r="AN18" s="111"/>
      <c r="AO18" s="111"/>
      <c r="AP18" s="123"/>
      <c r="AQ18" s="124"/>
      <c r="AR18" s="111"/>
      <c r="AS18" s="111"/>
      <c r="AT18" s="111"/>
      <c r="AU18" s="111"/>
      <c r="AV18" s="111"/>
      <c r="AW18" s="111"/>
      <c r="AX18" s="111"/>
      <c r="AY18" s="111"/>
      <c r="AZ18" s="111"/>
      <c r="BA18" s="111"/>
      <c r="BB18" s="111"/>
      <c r="BC18" s="81"/>
      <c r="BD18" s="79"/>
      <c r="BE18" s="80"/>
      <c r="BF18" s="80"/>
      <c r="BG18" s="80"/>
      <c r="BH18" s="80"/>
      <c r="BI18" s="265"/>
      <c r="BJ18" s="265"/>
      <c r="BK18" s="265"/>
    </row>
    <row r="19" spans="1:63" x14ac:dyDescent="0.25">
      <c r="A19" s="186"/>
      <c r="B19" s="121"/>
      <c r="C19" s="121"/>
      <c r="D19" s="125"/>
      <c r="E19" s="121"/>
      <c r="F19" s="131"/>
      <c r="G19" s="132"/>
      <c r="H19" s="121"/>
      <c r="I19" s="111"/>
      <c r="J19" s="121"/>
      <c r="K19" s="111"/>
      <c r="L19" s="111"/>
      <c r="M19" s="111"/>
      <c r="N19" s="73"/>
      <c r="O19" s="73"/>
      <c r="P19" s="73"/>
      <c r="Q19" s="91"/>
      <c r="R19" s="94"/>
      <c r="S19" s="91"/>
      <c r="T19" s="93"/>
      <c r="U19" s="91"/>
      <c r="V19" s="218"/>
      <c r="W19" s="93"/>
      <c r="X19" s="91"/>
      <c r="Y19" s="94"/>
      <c r="Z19" s="94"/>
      <c r="AA19" s="91"/>
      <c r="AB19" s="94"/>
      <c r="AC19" s="94"/>
      <c r="AD19" s="91"/>
      <c r="AE19" s="94"/>
      <c r="AF19" s="94"/>
      <c r="AG19" s="91"/>
      <c r="AH19" s="94"/>
      <c r="AI19" s="94"/>
      <c r="AJ19" s="91"/>
      <c r="AK19" s="94"/>
      <c r="AL19" s="100"/>
      <c r="AM19" s="100"/>
      <c r="AN19" s="122"/>
      <c r="AO19" s="122"/>
      <c r="AP19" s="123"/>
      <c r="AQ19" s="124"/>
      <c r="AR19" s="122"/>
      <c r="AS19" s="122"/>
      <c r="AT19" s="111"/>
      <c r="AU19" s="111"/>
      <c r="AV19" s="111"/>
      <c r="AW19" s="111"/>
      <c r="AX19" s="111"/>
      <c r="AY19" s="111"/>
      <c r="AZ19" s="111"/>
      <c r="BA19" s="111"/>
      <c r="BB19" s="111"/>
      <c r="BC19" s="78"/>
      <c r="BD19" s="79"/>
      <c r="BE19" s="80"/>
      <c r="BF19" s="80"/>
      <c r="BG19" s="80"/>
      <c r="BH19" s="80"/>
      <c r="BI19" s="265"/>
      <c r="BJ19" s="265"/>
      <c r="BK19" s="265"/>
    </row>
    <row r="20" spans="1:63" x14ac:dyDescent="0.25">
      <c r="A20" s="186"/>
      <c r="B20" s="121"/>
      <c r="C20" s="121"/>
      <c r="D20" s="125"/>
      <c r="E20" s="121"/>
      <c r="F20" s="131"/>
      <c r="G20" s="132"/>
      <c r="H20" s="121"/>
      <c r="I20" s="111"/>
      <c r="J20" s="121"/>
      <c r="K20" s="111"/>
      <c r="L20" s="111"/>
      <c r="M20" s="111"/>
      <c r="N20" s="73"/>
      <c r="O20" s="73"/>
      <c r="P20" s="73"/>
      <c r="Q20" s="91"/>
      <c r="R20" s="94"/>
      <c r="S20" s="91"/>
      <c r="T20" s="93"/>
      <c r="U20" s="91"/>
      <c r="V20" s="218"/>
      <c r="W20" s="93"/>
      <c r="X20" s="91"/>
      <c r="Y20" s="94"/>
      <c r="Z20" s="94"/>
      <c r="AA20" s="91"/>
      <c r="AB20" s="94"/>
      <c r="AC20" s="94"/>
      <c r="AD20" s="91"/>
      <c r="AE20" s="94"/>
      <c r="AF20" s="94"/>
      <c r="AG20" s="91"/>
      <c r="AH20" s="94"/>
      <c r="AI20" s="94"/>
      <c r="AJ20" s="91"/>
      <c r="AK20" s="94"/>
      <c r="AL20" s="100"/>
      <c r="AM20" s="100"/>
      <c r="AN20" s="111"/>
      <c r="AO20" s="111"/>
      <c r="AP20" s="123"/>
      <c r="AQ20" s="124"/>
      <c r="AR20" s="111"/>
      <c r="AS20" s="111"/>
      <c r="AT20" s="111"/>
      <c r="AU20" s="111"/>
      <c r="AV20" s="111"/>
      <c r="AW20" s="111"/>
      <c r="AX20" s="111"/>
      <c r="AY20" s="111"/>
      <c r="AZ20" s="111"/>
      <c r="BA20" s="111"/>
      <c r="BB20" s="111"/>
      <c r="BC20" s="81"/>
      <c r="BD20" s="79"/>
      <c r="BE20" s="80"/>
      <c r="BF20" s="80"/>
      <c r="BG20" s="80"/>
      <c r="BH20" s="80"/>
      <c r="BI20" s="265"/>
      <c r="BJ20" s="265"/>
      <c r="BK20" s="265"/>
    </row>
    <row r="21" spans="1:63" x14ac:dyDescent="0.25">
      <c r="A21" s="186"/>
      <c r="B21" s="121"/>
      <c r="C21" s="121"/>
      <c r="D21" s="125"/>
      <c r="E21" s="121"/>
      <c r="F21" s="131"/>
      <c r="G21" s="132"/>
      <c r="H21" s="121"/>
      <c r="I21" s="111"/>
      <c r="J21" s="121"/>
      <c r="K21" s="111"/>
      <c r="L21" s="111"/>
      <c r="M21" s="111"/>
      <c r="N21" s="73"/>
      <c r="O21" s="73"/>
      <c r="P21" s="73"/>
      <c r="Q21" s="91"/>
      <c r="R21" s="94"/>
      <c r="S21" s="91"/>
      <c r="T21" s="93"/>
      <c r="U21" s="91"/>
      <c r="V21" s="218"/>
      <c r="W21" s="93"/>
      <c r="X21" s="91"/>
      <c r="Y21" s="94"/>
      <c r="Z21" s="94"/>
      <c r="AA21" s="91"/>
      <c r="AB21" s="94"/>
      <c r="AC21" s="94"/>
      <c r="AD21" s="91"/>
      <c r="AE21" s="94"/>
      <c r="AF21" s="94"/>
      <c r="AG21" s="91"/>
      <c r="AH21" s="94"/>
      <c r="AI21" s="94"/>
      <c r="AJ21" s="91"/>
      <c r="AK21" s="94"/>
      <c r="AL21" s="100"/>
      <c r="AM21" s="100"/>
      <c r="AN21" s="111"/>
      <c r="AO21" s="111"/>
      <c r="AP21" s="123"/>
      <c r="AQ21" s="124"/>
      <c r="AR21" s="111"/>
      <c r="AS21" s="111"/>
      <c r="AT21" s="111"/>
      <c r="AU21" s="111"/>
      <c r="AV21" s="111"/>
      <c r="AW21" s="111"/>
      <c r="AX21" s="111"/>
      <c r="AY21" s="111"/>
      <c r="AZ21" s="111"/>
      <c r="BA21" s="111"/>
      <c r="BB21" s="111"/>
      <c r="BC21" s="81"/>
      <c r="BD21" s="79"/>
      <c r="BE21" s="80"/>
      <c r="BF21" s="80"/>
      <c r="BG21" s="80"/>
      <c r="BH21" s="80"/>
      <c r="BI21" s="265"/>
      <c r="BJ21" s="265"/>
      <c r="BK21" s="265"/>
    </row>
    <row r="22" spans="1:63" x14ac:dyDescent="0.25">
      <c r="A22" s="186"/>
      <c r="B22" s="121"/>
      <c r="C22" s="121"/>
      <c r="D22" s="125"/>
      <c r="E22" s="121"/>
      <c r="F22" s="131"/>
      <c r="G22" s="132"/>
      <c r="H22" s="121"/>
      <c r="I22" s="111"/>
      <c r="J22" s="121"/>
      <c r="K22" s="111"/>
      <c r="L22" s="111"/>
      <c r="M22" s="111"/>
      <c r="N22" s="73"/>
      <c r="O22" s="73"/>
      <c r="P22" s="73"/>
      <c r="Q22" s="91"/>
      <c r="R22" s="94"/>
      <c r="S22" s="91"/>
      <c r="T22" s="93"/>
      <c r="U22" s="91"/>
      <c r="V22" s="218"/>
      <c r="W22" s="93"/>
      <c r="X22" s="91"/>
      <c r="Y22" s="94"/>
      <c r="Z22" s="94"/>
      <c r="AA22" s="91"/>
      <c r="AB22" s="94"/>
      <c r="AC22" s="94"/>
      <c r="AD22" s="91"/>
      <c r="AE22" s="94"/>
      <c r="AF22" s="94"/>
      <c r="AG22" s="91"/>
      <c r="AH22" s="94"/>
      <c r="AI22" s="94"/>
      <c r="AJ22" s="91"/>
      <c r="AK22" s="94"/>
      <c r="AL22" s="100"/>
      <c r="AM22" s="100"/>
      <c r="AN22" s="111"/>
      <c r="AO22" s="111"/>
      <c r="AP22" s="123"/>
      <c r="AQ22" s="124"/>
      <c r="AR22" s="111"/>
      <c r="AS22" s="111"/>
      <c r="AT22" s="111"/>
      <c r="AU22" s="111"/>
      <c r="AV22" s="111"/>
      <c r="AW22" s="111"/>
      <c r="AX22" s="111"/>
      <c r="AY22" s="111"/>
      <c r="AZ22" s="111"/>
      <c r="BA22" s="111"/>
      <c r="BB22" s="111"/>
      <c r="BC22" s="81"/>
      <c r="BD22" s="79"/>
      <c r="BE22" s="80"/>
      <c r="BF22" s="80"/>
      <c r="BG22" s="80"/>
      <c r="BH22" s="80"/>
      <c r="BI22" s="265"/>
      <c r="BJ22" s="265"/>
      <c r="BK22" s="265"/>
    </row>
    <row r="23" spans="1:63" x14ac:dyDescent="0.25">
      <c r="A23" s="186"/>
      <c r="B23" s="121"/>
      <c r="C23" s="121"/>
      <c r="D23" s="125"/>
      <c r="E23" s="121"/>
      <c r="F23" s="131"/>
      <c r="G23" s="132"/>
      <c r="H23" s="121"/>
      <c r="I23" s="111"/>
      <c r="J23" s="121"/>
      <c r="K23" s="111"/>
      <c r="L23" s="111"/>
      <c r="M23" s="111"/>
      <c r="N23" s="73"/>
      <c r="O23" s="73"/>
      <c r="P23" s="73"/>
      <c r="Q23" s="91"/>
      <c r="R23" s="94"/>
      <c r="S23" s="91"/>
      <c r="T23" s="93"/>
      <c r="U23" s="91"/>
      <c r="V23" s="218"/>
      <c r="W23" s="93"/>
      <c r="X23" s="91"/>
      <c r="Y23" s="94"/>
      <c r="Z23" s="94"/>
      <c r="AA23" s="91"/>
      <c r="AB23" s="94"/>
      <c r="AC23" s="94"/>
      <c r="AD23" s="91"/>
      <c r="AE23" s="94"/>
      <c r="AF23" s="94"/>
      <c r="AG23" s="91"/>
      <c r="AH23" s="94"/>
      <c r="AI23" s="94"/>
      <c r="AJ23" s="91"/>
      <c r="AK23" s="94"/>
      <c r="AL23" s="100"/>
      <c r="AM23" s="100"/>
      <c r="AN23" s="111"/>
      <c r="AO23" s="111"/>
      <c r="AP23" s="123"/>
      <c r="AQ23" s="124"/>
      <c r="AR23" s="111"/>
      <c r="AS23" s="111"/>
      <c r="AT23" s="111"/>
      <c r="AU23" s="111"/>
      <c r="AV23" s="111"/>
      <c r="AW23" s="111"/>
      <c r="AX23" s="111"/>
      <c r="AY23" s="111"/>
      <c r="AZ23" s="111"/>
      <c r="BA23" s="111"/>
      <c r="BB23" s="111"/>
      <c r="BC23" s="81"/>
      <c r="BD23" s="79"/>
      <c r="BE23" s="80"/>
      <c r="BF23" s="80"/>
      <c r="BG23" s="80"/>
      <c r="BH23" s="80"/>
      <c r="BI23" s="265"/>
      <c r="BJ23" s="265"/>
      <c r="BK23" s="265"/>
    </row>
    <row r="24" spans="1:63" x14ac:dyDescent="0.25">
      <c r="A24" s="186"/>
      <c r="B24" s="121"/>
      <c r="C24" s="121"/>
      <c r="D24" s="125"/>
      <c r="E24" s="121"/>
      <c r="F24" s="131"/>
      <c r="G24" s="132"/>
      <c r="H24" s="121"/>
      <c r="I24" s="111"/>
      <c r="J24" s="121"/>
      <c r="K24" s="111"/>
      <c r="L24" s="111"/>
      <c r="M24" s="111"/>
      <c r="N24" s="73"/>
      <c r="O24" s="73"/>
      <c r="P24" s="73"/>
      <c r="Q24" s="91"/>
      <c r="R24" s="94"/>
      <c r="S24" s="91"/>
      <c r="T24" s="93"/>
      <c r="U24" s="91"/>
      <c r="V24" s="218"/>
      <c r="W24" s="93"/>
      <c r="X24" s="91"/>
      <c r="Y24" s="94"/>
      <c r="Z24" s="94"/>
      <c r="AA24" s="91"/>
      <c r="AB24" s="94"/>
      <c r="AC24" s="94"/>
      <c r="AD24" s="91"/>
      <c r="AE24" s="94"/>
      <c r="AF24" s="94"/>
      <c r="AG24" s="91"/>
      <c r="AH24" s="94"/>
      <c r="AI24" s="94"/>
      <c r="AJ24" s="91"/>
      <c r="AK24" s="94"/>
      <c r="AL24" s="100"/>
      <c r="AM24" s="100"/>
      <c r="AN24" s="122"/>
      <c r="AO24" s="122"/>
      <c r="AP24" s="123"/>
      <c r="AQ24" s="124"/>
      <c r="AR24" s="122"/>
      <c r="AS24" s="122"/>
      <c r="AT24" s="111"/>
      <c r="AU24" s="111"/>
      <c r="AV24" s="111"/>
      <c r="AW24" s="111"/>
      <c r="AX24" s="111"/>
      <c r="AY24" s="111"/>
      <c r="AZ24" s="111"/>
      <c r="BA24" s="111"/>
      <c r="BB24" s="111"/>
      <c r="BC24" s="78"/>
      <c r="BD24" s="79"/>
      <c r="BE24" s="80"/>
      <c r="BF24" s="80"/>
      <c r="BG24" s="80"/>
      <c r="BH24" s="80"/>
      <c r="BI24" s="265"/>
      <c r="BJ24" s="265"/>
      <c r="BK24" s="265"/>
    </row>
    <row r="25" spans="1:63" x14ac:dyDescent="0.25">
      <c r="A25" s="186"/>
      <c r="B25" s="121"/>
      <c r="C25" s="121"/>
      <c r="D25" s="125"/>
      <c r="E25" s="121"/>
      <c r="F25" s="131"/>
      <c r="G25" s="132"/>
      <c r="H25" s="121"/>
      <c r="I25" s="111"/>
      <c r="J25" s="121"/>
      <c r="K25" s="111"/>
      <c r="L25" s="111"/>
      <c r="M25" s="111"/>
      <c r="N25" s="73"/>
      <c r="O25" s="73"/>
      <c r="P25" s="73"/>
      <c r="Q25" s="91"/>
      <c r="R25" s="94"/>
      <c r="S25" s="91"/>
      <c r="T25" s="93"/>
      <c r="U25" s="91"/>
      <c r="V25" s="218"/>
      <c r="W25" s="93"/>
      <c r="X25" s="91"/>
      <c r="Y25" s="94"/>
      <c r="Z25" s="94"/>
      <c r="AA25" s="91"/>
      <c r="AB25" s="94"/>
      <c r="AC25" s="94"/>
      <c r="AD25" s="91"/>
      <c r="AE25" s="94"/>
      <c r="AF25" s="94"/>
      <c r="AG25" s="91"/>
      <c r="AH25" s="94"/>
      <c r="AI25" s="94"/>
      <c r="AJ25" s="91"/>
      <c r="AK25" s="94"/>
      <c r="AL25" s="100"/>
      <c r="AM25" s="100"/>
      <c r="AN25" s="111"/>
      <c r="AO25" s="111"/>
      <c r="AP25" s="123"/>
      <c r="AQ25" s="124"/>
      <c r="AR25" s="111"/>
      <c r="AS25" s="111"/>
      <c r="AT25" s="111"/>
      <c r="AU25" s="111"/>
      <c r="AV25" s="111"/>
      <c r="AW25" s="111"/>
      <c r="AX25" s="111"/>
      <c r="AY25" s="111"/>
      <c r="AZ25" s="111"/>
      <c r="BA25" s="111"/>
      <c r="BB25" s="111"/>
      <c r="BC25" s="81"/>
      <c r="BD25" s="79"/>
      <c r="BE25" s="80"/>
      <c r="BF25" s="80"/>
      <c r="BG25" s="80"/>
      <c r="BH25" s="80"/>
      <c r="BI25" s="265"/>
      <c r="BJ25" s="265"/>
      <c r="BK25" s="265"/>
    </row>
    <row r="26" spans="1:63" x14ac:dyDescent="0.25">
      <c r="A26" s="186"/>
      <c r="B26" s="121"/>
      <c r="C26" s="121"/>
      <c r="D26" s="125"/>
      <c r="E26" s="121"/>
      <c r="F26" s="131"/>
      <c r="G26" s="132"/>
      <c r="H26" s="121"/>
      <c r="I26" s="111"/>
      <c r="J26" s="121"/>
      <c r="K26" s="111"/>
      <c r="L26" s="111"/>
      <c r="M26" s="111"/>
      <c r="N26" s="73"/>
      <c r="O26" s="73"/>
      <c r="P26" s="73"/>
      <c r="Q26" s="91"/>
      <c r="R26" s="94"/>
      <c r="S26" s="91"/>
      <c r="T26" s="93"/>
      <c r="U26" s="91"/>
      <c r="V26" s="218"/>
      <c r="W26" s="93"/>
      <c r="X26" s="91"/>
      <c r="Y26" s="94"/>
      <c r="Z26" s="94"/>
      <c r="AA26" s="91"/>
      <c r="AB26" s="94"/>
      <c r="AC26" s="94"/>
      <c r="AD26" s="91"/>
      <c r="AE26" s="94"/>
      <c r="AF26" s="94"/>
      <c r="AG26" s="91"/>
      <c r="AH26" s="94"/>
      <c r="AI26" s="94"/>
      <c r="AJ26" s="91"/>
      <c r="AK26" s="94"/>
      <c r="AL26" s="100"/>
      <c r="AM26" s="100"/>
      <c r="AN26" s="111"/>
      <c r="AO26" s="111"/>
      <c r="AP26" s="123"/>
      <c r="AQ26" s="124"/>
      <c r="AR26" s="111"/>
      <c r="AS26" s="111"/>
      <c r="AT26" s="111"/>
      <c r="AU26" s="111"/>
      <c r="AV26" s="111"/>
      <c r="AW26" s="111"/>
      <c r="AX26" s="111"/>
      <c r="AY26" s="111"/>
      <c r="AZ26" s="111"/>
      <c r="BA26" s="111"/>
      <c r="BB26" s="111"/>
      <c r="BC26" s="81"/>
      <c r="BD26" s="79"/>
      <c r="BE26" s="80"/>
      <c r="BF26" s="80"/>
      <c r="BG26" s="80"/>
      <c r="BH26" s="80"/>
      <c r="BI26" s="265"/>
      <c r="BJ26" s="265"/>
      <c r="BK26" s="265"/>
    </row>
    <row r="27" spans="1:63" x14ac:dyDescent="0.25">
      <c r="A27" s="186"/>
      <c r="B27" s="121"/>
      <c r="C27" s="121"/>
      <c r="D27" s="125"/>
      <c r="E27" s="121"/>
      <c r="F27" s="131"/>
      <c r="G27" s="132"/>
      <c r="H27" s="121"/>
      <c r="I27" s="111"/>
      <c r="J27" s="121"/>
      <c r="K27" s="111"/>
      <c r="L27" s="111"/>
      <c r="M27" s="111"/>
      <c r="N27" s="73"/>
      <c r="O27" s="73"/>
      <c r="P27" s="73"/>
      <c r="Q27" s="91"/>
      <c r="R27" s="94"/>
      <c r="S27" s="91"/>
      <c r="T27" s="93"/>
      <c r="U27" s="91"/>
      <c r="V27" s="218"/>
      <c r="W27" s="93"/>
      <c r="X27" s="91"/>
      <c r="Y27" s="94"/>
      <c r="Z27" s="94"/>
      <c r="AA27" s="91"/>
      <c r="AB27" s="94"/>
      <c r="AC27" s="94"/>
      <c r="AD27" s="91"/>
      <c r="AE27" s="94"/>
      <c r="AF27" s="94"/>
      <c r="AG27" s="91"/>
      <c r="AH27" s="94"/>
      <c r="AI27" s="94"/>
      <c r="AJ27" s="91"/>
      <c r="AK27" s="94"/>
      <c r="AL27" s="100"/>
      <c r="AM27" s="100"/>
      <c r="AN27" s="111"/>
      <c r="AO27" s="111"/>
      <c r="AP27" s="123"/>
      <c r="AQ27" s="124"/>
      <c r="AR27" s="111"/>
      <c r="AS27" s="111"/>
      <c r="AT27" s="111"/>
      <c r="AU27" s="111"/>
      <c r="AV27" s="111"/>
      <c r="AW27" s="111"/>
      <c r="AX27" s="111"/>
      <c r="AY27" s="111"/>
      <c r="AZ27" s="111"/>
      <c r="BA27" s="111"/>
      <c r="BB27" s="111"/>
      <c r="BC27" s="81"/>
      <c r="BD27" s="79"/>
      <c r="BE27" s="80"/>
      <c r="BF27" s="80"/>
      <c r="BG27" s="80"/>
      <c r="BH27" s="80"/>
      <c r="BI27" s="265"/>
      <c r="BJ27" s="265"/>
      <c r="BK27" s="265"/>
    </row>
    <row r="28" spans="1:63" x14ac:dyDescent="0.25">
      <c r="A28" s="186"/>
      <c r="B28" s="121"/>
      <c r="C28" s="121"/>
      <c r="D28" s="125"/>
      <c r="E28" s="121"/>
      <c r="F28" s="131"/>
      <c r="G28" s="132"/>
      <c r="H28" s="121"/>
      <c r="I28" s="111"/>
      <c r="J28" s="121"/>
      <c r="K28" s="111"/>
      <c r="L28" s="111"/>
      <c r="M28" s="111"/>
      <c r="N28" s="73"/>
      <c r="O28" s="73"/>
      <c r="P28" s="73"/>
      <c r="Q28" s="91"/>
      <c r="R28" s="94"/>
      <c r="S28" s="91"/>
      <c r="T28" s="93"/>
      <c r="U28" s="91"/>
      <c r="V28" s="218"/>
      <c r="W28" s="93"/>
      <c r="X28" s="91"/>
      <c r="Y28" s="94"/>
      <c r="Z28" s="94"/>
      <c r="AA28" s="91"/>
      <c r="AB28" s="94"/>
      <c r="AC28" s="94"/>
      <c r="AD28" s="91"/>
      <c r="AE28" s="94"/>
      <c r="AF28" s="94"/>
      <c r="AG28" s="91"/>
      <c r="AH28" s="94"/>
      <c r="AI28" s="94"/>
      <c r="AJ28" s="91"/>
      <c r="AK28" s="94"/>
      <c r="AL28" s="100"/>
      <c r="AM28" s="100"/>
      <c r="AN28" s="111"/>
      <c r="AO28" s="111"/>
      <c r="AP28" s="123"/>
      <c r="AQ28" s="124"/>
      <c r="AR28" s="111"/>
      <c r="AS28" s="111"/>
      <c r="AT28" s="111"/>
      <c r="AU28" s="111"/>
      <c r="AV28" s="111"/>
      <c r="AW28" s="111"/>
      <c r="AX28" s="111"/>
      <c r="AY28" s="111"/>
      <c r="AZ28" s="111"/>
      <c r="BA28" s="111"/>
      <c r="BB28" s="111"/>
      <c r="BC28" s="81"/>
      <c r="BD28" s="79"/>
      <c r="BE28" s="80"/>
      <c r="BF28" s="80"/>
      <c r="BG28" s="80"/>
      <c r="BH28" s="80"/>
      <c r="BI28" s="265"/>
      <c r="BJ28" s="265"/>
      <c r="BK28" s="265"/>
    </row>
    <row r="29" spans="1:63" x14ac:dyDescent="0.25">
      <c r="A29" s="186"/>
      <c r="B29" s="121"/>
      <c r="C29" s="121"/>
      <c r="D29" s="125"/>
      <c r="E29" s="121"/>
      <c r="F29" s="131"/>
      <c r="G29" s="132"/>
      <c r="H29" s="121"/>
      <c r="I29" s="111"/>
      <c r="J29" s="121"/>
      <c r="K29" s="111"/>
      <c r="L29" s="111"/>
      <c r="M29" s="111"/>
      <c r="N29" s="73"/>
      <c r="O29" s="73"/>
      <c r="P29" s="73"/>
      <c r="Q29" s="91"/>
      <c r="R29" s="94"/>
      <c r="S29" s="91"/>
      <c r="T29" s="93"/>
      <c r="U29" s="91"/>
      <c r="V29" s="218"/>
      <c r="W29" s="93"/>
      <c r="X29" s="91"/>
      <c r="Y29" s="94"/>
      <c r="Z29" s="94"/>
      <c r="AA29" s="91"/>
      <c r="AB29" s="94"/>
      <c r="AC29" s="94"/>
      <c r="AD29" s="91"/>
      <c r="AE29" s="94"/>
      <c r="AF29" s="94"/>
      <c r="AG29" s="91"/>
      <c r="AH29" s="94"/>
      <c r="AI29" s="94"/>
      <c r="AJ29" s="91"/>
      <c r="AK29" s="94"/>
      <c r="AL29" s="100"/>
      <c r="AM29" s="100"/>
      <c r="AN29" s="122"/>
      <c r="AO29" s="122"/>
      <c r="AP29" s="123"/>
      <c r="AQ29" s="124"/>
      <c r="AR29" s="122"/>
      <c r="AS29" s="122"/>
      <c r="AT29" s="111"/>
      <c r="AU29" s="111"/>
      <c r="AV29" s="111"/>
      <c r="AW29" s="111"/>
      <c r="AX29" s="111"/>
      <c r="AY29" s="111"/>
      <c r="AZ29" s="111"/>
      <c r="BA29" s="111"/>
      <c r="BB29" s="111"/>
      <c r="BC29" s="78"/>
      <c r="BD29" s="79"/>
      <c r="BE29" s="80"/>
      <c r="BF29" s="80"/>
      <c r="BG29" s="80"/>
      <c r="BH29" s="80"/>
      <c r="BI29" s="265"/>
      <c r="BJ29" s="265"/>
      <c r="BK29" s="265"/>
    </row>
    <row r="30" spans="1:63" x14ac:dyDescent="0.25">
      <c r="A30" s="186"/>
      <c r="B30" s="121"/>
      <c r="C30" s="121"/>
      <c r="D30" s="125"/>
      <c r="E30" s="121"/>
      <c r="F30" s="131"/>
      <c r="G30" s="132"/>
      <c r="H30" s="121"/>
      <c r="I30" s="111"/>
      <c r="J30" s="121"/>
      <c r="K30" s="111"/>
      <c r="L30" s="111"/>
      <c r="M30" s="111"/>
      <c r="N30" s="73"/>
      <c r="O30" s="73"/>
      <c r="P30" s="73"/>
      <c r="Q30" s="91"/>
      <c r="R30" s="94"/>
      <c r="S30" s="91"/>
      <c r="T30" s="93"/>
      <c r="U30" s="91"/>
      <c r="V30" s="218"/>
      <c r="W30" s="93"/>
      <c r="X30" s="91"/>
      <c r="Y30" s="94"/>
      <c r="Z30" s="94"/>
      <c r="AA30" s="91"/>
      <c r="AB30" s="94"/>
      <c r="AC30" s="94"/>
      <c r="AD30" s="91"/>
      <c r="AE30" s="94"/>
      <c r="AF30" s="94"/>
      <c r="AG30" s="91"/>
      <c r="AH30" s="94"/>
      <c r="AI30" s="94"/>
      <c r="AJ30" s="91"/>
      <c r="AK30" s="94"/>
      <c r="AL30" s="100"/>
      <c r="AM30" s="100"/>
      <c r="AN30" s="111"/>
      <c r="AO30" s="111"/>
      <c r="AP30" s="123"/>
      <c r="AQ30" s="124"/>
      <c r="AR30" s="111"/>
      <c r="AS30" s="111"/>
      <c r="AT30" s="111"/>
      <c r="AU30" s="111"/>
      <c r="AV30" s="111"/>
      <c r="AW30" s="111"/>
      <c r="AX30" s="111"/>
      <c r="AY30" s="111"/>
      <c r="AZ30" s="111"/>
      <c r="BA30" s="111"/>
      <c r="BB30" s="111"/>
      <c r="BC30" s="81"/>
      <c r="BD30" s="79"/>
      <c r="BE30" s="80"/>
      <c r="BF30" s="80"/>
      <c r="BG30" s="80"/>
      <c r="BH30" s="80"/>
      <c r="BI30" s="265"/>
      <c r="BJ30" s="265"/>
      <c r="BK30" s="265"/>
    </row>
    <row r="31" spans="1:63" x14ac:dyDescent="0.25">
      <c r="A31" s="186"/>
      <c r="B31" s="121"/>
      <c r="C31" s="121"/>
      <c r="D31" s="125"/>
      <c r="E31" s="121"/>
      <c r="F31" s="131"/>
      <c r="G31" s="132"/>
      <c r="H31" s="121"/>
      <c r="I31" s="111"/>
      <c r="J31" s="121"/>
      <c r="K31" s="111"/>
      <c r="L31" s="111"/>
      <c r="M31" s="111"/>
      <c r="N31" s="73"/>
      <c r="O31" s="73"/>
      <c r="P31" s="73"/>
      <c r="Q31" s="91"/>
      <c r="R31" s="94"/>
      <c r="S31" s="91"/>
      <c r="T31" s="93"/>
      <c r="U31" s="91"/>
      <c r="V31" s="218"/>
      <c r="W31" s="93"/>
      <c r="X31" s="91"/>
      <c r="Y31" s="94"/>
      <c r="Z31" s="94"/>
      <c r="AA31" s="91"/>
      <c r="AB31" s="94"/>
      <c r="AC31" s="94"/>
      <c r="AD31" s="91"/>
      <c r="AE31" s="94"/>
      <c r="AF31" s="94"/>
      <c r="AG31" s="91"/>
      <c r="AH31" s="94"/>
      <c r="AI31" s="94"/>
      <c r="AJ31" s="91"/>
      <c r="AK31" s="94"/>
      <c r="AL31" s="100"/>
      <c r="AM31" s="100"/>
      <c r="AN31" s="111"/>
      <c r="AO31" s="111"/>
      <c r="AP31" s="123"/>
      <c r="AQ31" s="124"/>
      <c r="AR31" s="111"/>
      <c r="AS31" s="111"/>
      <c r="AT31" s="111"/>
      <c r="AU31" s="111"/>
      <c r="AV31" s="111"/>
      <c r="AW31" s="111"/>
      <c r="AX31" s="111"/>
      <c r="AY31" s="111"/>
      <c r="AZ31" s="111"/>
      <c r="BA31" s="111"/>
      <c r="BB31" s="111"/>
      <c r="BC31" s="81"/>
      <c r="BD31" s="79"/>
      <c r="BE31" s="80"/>
      <c r="BF31" s="80"/>
      <c r="BG31" s="80"/>
      <c r="BH31" s="80"/>
      <c r="BI31" s="265"/>
      <c r="BJ31" s="265"/>
      <c r="BK31" s="265"/>
    </row>
    <row r="32" spans="1:63" x14ac:dyDescent="0.25">
      <c r="A32" s="186"/>
      <c r="B32" s="121"/>
      <c r="C32" s="121"/>
      <c r="D32" s="125"/>
      <c r="E32" s="121"/>
      <c r="F32" s="131"/>
      <c r="G32" s="132"/>
      <c r="H32" s="121"/>
      <c r="I32" s="111"/>
      <c r="J32" s="121"/>
      <c r="K32" s="111"/>
      <c r="L32" s="111"/>
      <c r="M32" s="111"/>
      <c r="N32" s="73"/>
      <c r="O32" s="73"/>
      <c r="P32" s="73"/>
      <c r="Q32" s="91"/>
      <c r="R32" s="94"/>
      <c r="S32" s="91"/>
      <c r="T32" s="93"/>
      <c r="U32" s="91"/>
      <c r="V32" s="218"/>
      <c r="W32" s="93"/>
      <c r="X32" s="91"/>
      <c r="Y32" s="94"/>
      <c r="Z32" s="94"/>
      <c r="AA32" s="91"/>
      <c r="AB32" s="94"/>
      <c r="AC32" s="94"/>
      <c r="AD32" s="91"/>
      <c r="AE32" s="94"/>
      <c r="AF32" s="94"/>
      <c r="AG32" s="91"/>
      <c r="AH32" s="94"/>
      <c r="AI32" s="94"/>
      <c r="AJ32" s="91"/>
      <c r="AK32" s="94"/>
      <c r="AL32" s="100"/>
      <c r="AM32" s="100"/>
      <c r="AN32" s="111"/>
      <c r="AO32" s="111"/>
      <c r="AP32" s="123"/>
      <c r="AQ32" s="124"/>
      <c r="AR32" s="111"/>
      <c r="AS32" s="111"/>
      <c r="AT32" s="111"/>
      <c r="AU32" s="111"/>
      <c r="AV32" s="111"/>
      <c r="AW32" s="111"/>
      <c r="AX32" s="111"/>
      <c r="AY32" s="111"/>
      <c r="AZ32" s="111"/>
      <c r="BA32" s="111"/>
      <c r="BB32" s="111"/>
      <c r="BC32" s="81"/>
      <c r="BD32" s="79"/>
      <c r="BE32" s="80"/>
      <c r="BF32" s="80"/>
      <c r="BG32" s="80"/>
      <c r="BH32" s="80"/>
      <c r="BI32" s="265"/>
      <c r="BJ32" s="265"/>
      <c r="BK32" s="265"/>
    </row>
    <row r="33" spans="1:63" x14ac:dyDescent="0.25">
      <c r="A33" s="186"/>
      <c r="B33" s="121"/>
      <c r="C33" s="121"/>
      <c r="D33" s="125"/>
      <c r="E33" s="121"/>
      <c r="F33" s="131"/>
      <c r="G33" s="132"/>
      <c r="H33" s="121"/>
      <c r="I33" s="111"/>
      <c r="J33" s="121"/>
      <c r="K33" s="111"/>
      <c r="L33" s="111"/>
      <c r="M33" s="111"/>
      <c r="N33" s="73"/>
      <c r="O33" s="73"/>
      <c r="P33" s="73"/>
      <c r="Q33" s="91"/>
      <c r="R33" s="94"/>
      <c r="S33" s="91"/>
      <c r="T33" s="93"/>
      <c r="U33" s="91"/>
      <c r="V33" s="218"/>
      <c r="W33" s="93"/>
      <c r="X33" s="91"/>
      <c r="Y33" s="94"/>
      <c r="Z33" s="94"/>
      <c r="AA33" s="91"/>
      <c r="AB33" s="94"/>
      <c r="AC33" s="94"/>
      <c r="AD33" s="91"/>
      <c r="AE33" s="94"/>
      <c r="AF33" s="94"/>
      <c r="AG33" s="91"/>
      <c r="AH33" s="94"/>
      <c r="AI33" s="94"/>
      <c r="AJ33" s="91"/>
      <c r="AK33" s="94"/>
      <c r="AL33" s="100"/>
      <c r="AM33" s="100"/>
      <c r="AN33" s="111"/>
      <c r="AO33" s="111"/>
      <c r="AP33" s="123"/>
      <c r="AQ33" s="124"/>
      <c r="AR33" s="111"/>
      <c r="AS33" s="111"/>
      <c r="AT33" s="111"/>
      <c r="AU33" s="111"/>
      <c r="AV33" s="111"/>
      <c r="AW33" s="111"/>
      <c r="AX33" s="111"/>
      <c r="AY33" s="111"/>
      <c r="AZ33" s="111"/>
      <c r="BA33" s="111"/>
      <c r="BB33" s="111"/>
      <c r="BC33" s="81"/>
      <c r="BD33" s="79"/>
      <c r="BE33" s="80"/>
      <c r="BF33" s="80"/>
      <c r="BG33" s="80"/>
      <c r="BH33" s="80"/>
      <c r="BI33" s="265"/>
      <c r="BJ33" s="265"/>
      <c r="BK33" s="265"/>
    </row>
    <row r="34" spans="1:63" x14ac:dyDescent="0.25">
      <c r="A34" s="186"/>
      <c r="B34" s="121"/>
      <c r="C34" s="121"/>
      <c r="D34" s="125"/>
      <c r="E34" s="121"/>
      <c r="F34" s="131"/>
      <c r="G34" s="132"/>
      <c r="H34" s="121"/>
      <c r="I34" s="111"/>
      <c r="J34" s="121"/>
      <c r="K34" s="111"/>
      <c r="L34" s="111"/>
      <c r="M34" s="111"/>
      <c r="N34" s="73"/>
      <c r="O34" s="73"/>
      <c r="P34" s="73"/>
      <c r="Q34" s="91"/>
      <c r="R34" s="94"/>
      <c r="S34" s="91"/>
      <c r="T34" s="93"/>
      <c r="U34" s="91"/>
      <c r="V34" s="218"/>
      <c r="W34" s="93"/>
      <c r="X34" s="91"/>
      <c r="Y34" s="94"/>
      <c r="Z34" s="94"/>
      <c r="AA34" s="91"/>
      <c r="AB34" s="94"/>
      <c r="AC34" s="94"/>
      <c r="AD34" s="91"/>
      <c r="AE34" s="94"/>
      <c r="AF34" s="94"/>
      <c r="AG34" s="91"/>
      <c r="AH34" s="94"/>
      <c r="AI34" s="94"/>
      <c r="AJ34" s="91"/>
      <c r="AK34" s="94"/>
      <c r="AL34" s="100"/>
      <c r="AM34" s="100"/>
      <c r="AN34" s="122"/>
      <c r="AO34" s="122"/>
      <c r="AP34" s="123"/>
      <c r="AQ34" s="124"/>
      <c r="AR34" s="122"/>
      <c r="AS34" s="122"/>
      <c r="AT34" s="111"/>
      <c r="AU34" s="111"/>
      <c r="AV34" s="111"/>
      <c r="AW34" s="111"/>
      <c r="AX34" s="111"/>
      <c r="AY34" s="111"/>
      <c r="AZ34" s="111"/>
      <c r="BA34" s="111"/>
      <c r="BB34" s="111"/>
      <c r="BC34" s="78"/>
      <c r="BD34" s="79"/>
      <c r="BE34" s="80"/>
      <c r="BF34" s="80"/>
      <c r="BG34" s="80"/>
      <c r="BH34" s="80"/>
      <c r="BI34" s="265"/>
      <c r="BJ34" s="265"/>
      <c r="BK34" s="265"/>
    </row>
    <row r="35" spans="1:63" x14ac:dyDescent="0.25">
      <c r="A35" s="186"/>
      <c r="B35" s="121"/>
      <c r="C35" s="121"/>
      <c r="D35" s="125"/>
      <c r="E35" s="121"/>
      <c r="F35" s="131"/>
      <c r="G35" s="132"/>
      <c r="H35" s="121"/>
      <c r="I35" s="111"/>
      <c r="J35" s="121"/>
      <c r="K35" s="111"/>
      <c r="L35" s="111"/>
      <c r="M35" s="111"/>
      <c r="N35" s="73"/>
      <c r="O35" s="73"/>
      <c r="P35" s="73"/>
      <c r="Q35" s="91"/>
      <c r="R35" s="94"/>
      <c r="S35" s="91"/>
      <c r="T35" s="93"/>
      <c r="U35" s="91"/>
      <c r="V35" s="218"/>
      <c r="W35" s="93"/>
      <c r="X35" s="91"/>
      <c r="Y35" s="94"/>
      <c r="Z35" s="94"/>
      <c r="AA35" s="91"/>
      <c r="AB35" s="94"/>
      <c r="AC35" s="94"/>
      <c r="AD35" s="91"/>
      <c r="AE35" s="94"/>
      <c r="AF35" s="94"/>
      <c r="AG35" s="91"/>
      <c r="AH35" s="94"/>
      <c r="AI35" s="94"/>
      <c r="AJ35" s="91"/>
      <c r="AK35" s="94"/>
      <c r="AL35" s="100"/>
      <c r="AM35" s="100"/>
      <c r="AN35" s="111"/>
      <c r="AO35" s="111"/>
      <c r="AP35" s="123"/>
      <c r="AQ35" s="124"/>
      <c r="AR35" s="111"/>
      <c r="AS35" s="111"/>
      <c r="AT35" s="111"/>
      <c r="AU35" s="111"/>
      <c r="AV35" s="111"/>
      <c r="AW35" s="111"/>
      <c r="AX35" s="111"/>
      <c r="AY35" s="111"/>
      <c r="AZ35" s="111"/>
      <c r="BA35" s="111"/>
      <c r="BB35" s="111"/>
      <c r="BC35" s="81"/>
      <c r="BD35" s="79"/>
      <c r="BE35" s="80"/>
      <c r="BF35" s="80"/>
      <c r="BG35" s="80"/>
      <c r="BH35" s="80"/>
      <c r="BI35" s="265"/>
      <c r="BJ35" s="265"/>
      <c r="BK35" s="265"/>
    </row>
    <row r="36" spans="1:63" x14ac:dyDescent="0.25">
      <c r="A36" s="186"/>
      <c r="B36" s="121"/>
      <c r="C36" s="121"/>
      <c r="D36" s="125"/>
      <c r="E36" s="121"/>
      <c r="F36" s="131"/>
      <c r="G36" s="132"/>
      <c r="H36" s="121"/>
      <c r="I36" s="111"/>
      <c r="J36" s="121"/>
      <c r="K36" s="111"/>
      <c r="L36" s="111"/>
      <c r="M36" s="111"/>
      <c r="N36" s="73"/>
      <c r="O36" s="73"/>
      <c r="P36" s="73"/>
      <c r="Q36" s="91"/>
      <c r="R36" s="94"/>
      <c r="S36" s="91"/>
      <c r="T36" s="93"/>
      <c r="U36" s="91"/>
      <c r="V36" s="218"/>
      <c r="W36" s="93"/>
      <c r="X36" s="91"/>
      <c r="Y36" s="94"/>
      <c r="Z36" s="94"/>
      <c r="AA36" s="91"/>
      <c r="AB36" s="94"/>
      <c r="AC36" s="94"/>
      <c r="AD36" s="91"/>
      <c r="AE36" s="94"/>
      <c r="AF36" s="94"/>
      <c r="AG36" s="91"/>
      <c r="AH36" s="94"/>
      <c r="AI36" s="94"/>
      <c r="AJ36" s="91"/>
      <c r="AK36" s="94"/>
      <c r="AL36" s="100"/>
      <c r="AM36" s="100"/>
      <c r="AN36" s="111"/>
      <c r="AO36" s="111"/>
      <c r="AP36" s="123"/>
      <c r="AQ36" s="124"/>
      <c r="AR36" s="111"/>
      <c r="AS36" s="111"/>
      <c r="AT36" s="111"/>
      <c r="AU36" s="111"/>
      <c r="AV36" s="111"/>
      <c r="AW36" s="111"/>
      <c r="AX36" s="111"/>
      <c r="AY36" s="111"/>
      <c r="AZ36" s="111"/>
      <c r="BA36" s="111"/>
      <c r="BB36" s="111"/>
      <c r="BC36" s="81"/>
      <c r="BD36" s="79"/>
      <c r="BE36" s="80"/>
      <c r="BF36" s="80"/>
      <c r="BG36" s="80"/>
      <c r="BH36" s="80"/>
      <c r="BI36" s="265"/>
      <c r="BJ36" s="265"/>
      <c r="BK36" s="265"/>
    </row>
    <row r="37" spans="1:63" x14ac:dyDescent="0.25">
      <c r="A37" s="186"/>
      <c r="B37" s="121"/>
      <c r="C37" s="121"/>
      <c r="D37" s="125"/>
      <c r="E37" s="121"/>
      <c r="F37" s="131"/>
      <c r="G37" s="132"/>
      <c r="H37" s="121"/>
      <c r="I37" s="111"/>
      <c r="J37" s="121"/>
      <c r="K37" s="111"/>
      <c r="L37" s="111"/>
      <c r="M37" s="111"/>
      <c r="N37" s="73"/>
      <c r="O37" s="73"/>
      <c r="P37" s="73"/>
      <c r="Q37" s="91"/>
      <c r="R37" s="94"/>
      <c r="S37" s="91"/>
      <c r="T37" s="93"/>
      <c r="U37" s="91"/>
      <c r="V37" s="218"/>
      <c r="W37" s="93"/>
      <c r="X37" s="91"/>
      <c r="Y37" s="94"/>
      <c r="Z37" s="94"/>
      <c r="AA37" s="91"/>
      <c r="AB37" s="94"/>
      <c r="AC37" s="94"/>
      <c r="AD37" s="91"/>
      <c r="AE37" s="94"/>
      <c r="AF37" s="94"/>
      <c r="AG37" s="91"/>
      <c r="AH37" s="94"/>
      <c r="AI37" s="94"/>
      <c r="AJ37" s="91"/>
      <c r="AK37" s="94"/>
      <c r="AL37" s="100"/>
      <c r="AM37" s="100"/>
      <c r="AN37" s="111"/>
      <c r="AO37" s="111"/>
      <c r="AP37" s="123"/>
      <c r="AQ37" s="124"/>
      <c r="AR37" s="111"/>
      <c r="AS37" s="111"/>
      <c r="AT37" s="111"/>
      <c r="AU37" s="111"/>
      <c r="AV37" s="111"/>
      <c r="AW37" s="111"/>
      <c r="AX37" s="111"/>
      <c r="AY37" s="111"/>
      <c r="AZ37" s="111"/>
      <c r="BA37" s="111"/>
      <c r="BB37" s="111"/>
      <c r="BC37" s="81"/>
      <c r="BD37" s="79"/>
      <c r="BE37" s="80"/>
      <c r="BF37" s="80"/>
      <c r="BG37" s="80"/>
      <c r="BH37" s="80"/>
      <c r="BI37" s="265"/>
      <c r="BJ37" s="265"/>
      <c r="BK37" s="265"/>
    </row>
    <row r="38" spans="1:63" x14ac:dyDescent="0.25">
      <c r="A38" s="186"/>
      <c r="B38" s="121"/>
      <c r="C38" s="121"/>
      <c r="D38" s="125"/>
      <c r="E38" s="121"/>
      <c r="F38" s="131"/>
      <c r="G38" s="132"/>
      <c r="H38" s="121"/>
      <c r="I38" s="111"/>
      <c r="J38" s="121"/>
      <c r="K38" s="111"/>
      <c r="L38" s="111"/>
      <c r="M38" s="111"/>
      <c r="N38" s="73"/>
      <c r="O38" s="73"/>
      <c r="P38" s="73"/>
      <c r="Q38" s="91"/>
      <c r="R38" s="94"/>
      <c r="S38" s="91"/>
      <c r="T38" s="93"/>
      <c r="U38" s="91"/>
      <c r="V38" s="218"/>
      <c r="W38" s="93"/>
      <c r="X38" s="91"/>
      <c r="Y38" s="94"/>
      <c r="Z38" s="94"/>
      <c r="AA38" s="91"/>
      <c r="AB38" s="94"/>
      <c r="AC38" s="94"/>
      <c r="AD38" s="91"/>
      <c r="AE38" s="94"/>
      <c r="AF38" s="94"/>
      <c r="AG38" s="91"/>
      <c r="AH38" s="94"/>
      <c r="AI38" s="94"/>
      <c r="AJ38" s="91"/>
      <c r="AK38" s="94"/>
      <c r="AL38" s="100"/>
      <c r="AM38" s="100"/>
      <c r="AN38" s="111"/>
      <c r="AO38" s="111"/>
      <c r="AP38" s="123"/>
      <c r="AQ38" s="124"/>
      <c r="AR38" s="111"/>
      <c r="AS38" s="111"/>
      <c r="AT38" s="111"/>
      <c r="AU38" s="111"/>
      <c r="AV38" s="111"/>
      <c r="AW38" s="111"/>
      <c r="AX38" s="111"/>
      <c r="AY38" s="111"/>
      <c r="AZ38" s="111"/>
      <c r="BA38" s="111"/>
      <c r="BB38" s="111"/>
      <c r="BC38" s="81"/>
      <c r="BD38" s="79"/>
      <c r="BE38" s="80"/>
      <c r="BF38" s="80"/>
      <c r="BG38" s="80"/>
      <c r="BH38" s="80"/>
      <c r="BI38" s="265"/>
      <c r="BJ38" s="265"/>
      <c r="BK38" s="265"/>
    </row>
    <row r="39" spans="1:63" x14ac:dyDescent="0.25">
      <c r="A39" s="186"/>
      <c r="B39" s="121"/>
      <c r="C39" s="121"/>
      <c r="D39" s="125"/>
      <c r="E39" s="121"/>
      <c r="F39" s="131"/>
      <c r="G39" s="132"/>
      <c r="H39" s="121"/>
      <c r="I39" s="111"/>
      <c r="J39" s="121"/>
      <c r="K39" s="111"/>
      <c r="L39" s="111"/>
      <c r="M39" s="111"/>
      <c r="N39" s="73"/>
      <c r="O39" s="73"/>
      <c r="P39" s="73"/>
      <c r="Q39" s="91"/>
      <c r="R39" s="94"/>
      <c r="S39" s="91"/>
      <c r="T39" s="93"/>
      <c r="U39" s="91"/>
      <c r="V39" s="218"/>
      <c r="W39" s="93"/>
      <c r="X39" s="91"/>
      <c r="Y39" s="94"/>
      <c r="Z39" s="94"/>
      <c r="AA39" s="91"/>
      <c r="AB39" s="94"/>
      <c r="AC39" s="94"/>
      <c r="AD39" s="91"/>
      <c r="AE39" s="94"/>
      <c r="AF39" s="94"/>
      <c r="AG39" s="91"/>
      <c r="AH39" s="94"/>
      <c r="AI39" s="94"/>
      <c r="AJ39" s="91"/>
      <c r="AK39" s="94"/>
      <c r="AL39" s="100"/>
      <c r="AM39" s="100"/>
      <c r="AN39" s="122"/>
      <c r="AO39" s="122"/>
      <c r="AP39" s="123"/>
      <c r="AQ39" s="124"/>
      <c r="AR39" s="122"/>
      <c r="AS39" s="122"/>
      <c r="AT39" s="111"/>
      <c r="AU39" s="111"/>
      <c r="AV39" s="111"/>
      <c r="AW39" s="111"/>
      <c r="AX39" s="111"/>
      <c r="AY39" s="111"/>
      <c r="AZ39" s="111"/>
      <c r="BA39" s="111"/>
      <c r="BB39" s="111"/>
      <c r="BC39" s="78"/>
      <c r="BD39" s="79"/>
      <c r="BE39" s="80"/>
      <c r="BF39" s="80"/>
      <c r="BG39" s="80"/>
      <c r="BH39" s="80"/>
      <c r="BI39" s="265"/>
      <c r="BJ39" s="265"/>
      <c r="BK39" s="265"/>
    </row>
    <row r="40" spans="1:63" x14ac:dyDescent="0.25">
      <c r="A40" s="186"/>
      <c r="B40" s="121"/>
      <c r="C40" s="121"/>
      <c r="D40" s="125"/>
      <c r="E40" s="121"/>
      <c r="F40" s="131"/>
      <c r="G40" s="132"/>
      <c r="H40" s="121"/>
      <c r="I40" s="111"/>
      <c r="J40" s="121"/>
      <c r="K40" s="111"/>
      <c r="L40" s="111"/>
      <c r="M40" s="111"/>
      <c r="N40" s="73"/>
      <c r="O40" s="73"/>
      <c r="P40" s="73"/>
      <c r="Q40" s="91"/>
      <c r="R40" s="94"/>
      <c r="S40" s="91"/>
      <c r="T40" s="93"/>
      <c r="U40" s="91"/>
      <c r="V40" s="218"/>
      <c r="W40" s="93"/>
      <c r="X40" s="91"/>
      <c r="Y40" s="94"/>
      <c r="Z40" s="94"/>
      <c r="AA40" s="91"/>
      <c r="AB40" s="94"/>
      <c r="AC40" s="94"/>
      <c r="AD40" s="91"/>
      <c r="AE40" s="94"/>
      <c r="AF40" s="94"/>
      <c r="AG40" s="91"/>
      <c r="AH40" s="94"/>
      <c r="AI40" s="94"/>
      <c r="AJ40" s="91"/>
      <c r="AK40" s="94"/>
      <c r="AL40" s="100"/>
      <c r="AM40" s="100"/>
      <c r="AN40" s="111"/>
      <c r="AO40" s="111"/>
      <c r="AP40" s="123"/>
      <c r="AQ40" s="124"/>
      <c r="AR40" s="111"/>
      <c r="AS40" s="111"/>
      <c r="AT40" s="111"/>
      <c r="AU40" s="111"/>
      <c r="AV40" s="111"/>
      <c r="AW40" s="111"/>
      <c r="AX40" s="111"/>
      <c r="AY40" s="111"/>
      <c r="AZ40" s="111"/>
      <c r="BA40" s="111"/>
      <c r="BB40" s="111"/>
      <c r="BC40" s="81"/>
      <c r="BD40" s="79"/>
      <c r="BE40" s="80"/>
      <c r="BF40" s="80"/>
      <c r="BG40" s="80"/>
      <c r="BH40" s="80"/>
      <c r="BI40" s="265"/>
      <c r="BJ40" s="265"/>
      <c r="BK40" s="265"/>
    </row>
    <row r="41" spans="1:63" x14ac:dyDescent="0.25">
      <c r="A41" s="186"/>
      <c r="B41" s="121"/>
      <c r="C41" s="121"/>
      <c r="D41" s="125"/>
      <c r="E41" s="121"/>
      <c r="F41" s="131"/>
      <c r="G41" s="132"/>
      <c r="H41" s="121"/>
      <c r="I41" s="111"/>
      <c r="J41" s="121"/>
      <c r="K41" s="111"/>
      <c r="L41" s="111"/>
      <c r="M41" s="111"/>
      <c r="N41" s="73"/>
      <c r="O41" s="73"/>
      <c r="P41" s="73"/>
      <c r="Q41" s="91"/>
      <c r="R41" s="94"/>
      <c r="S41" s="91"/>
      <c r="T41" s="93"/>
      <c r="U41" s="91"/>
      <c r="V41" s="218"/>
      <c r="W41" s="93"/>
      <c r="X41" s="91"/>
      <c r="Y41" s="94"/>
      <c r="Z41" s="94"/>
      <c r="AA41" s="91"/>
      <c r="AB41" s="94"/>
      <c r="AC41" s="94"/>
      <c r="AD41" s="91"/>
      <c r="AE41" s="94"/>
      <c r="AF41" s="94"/>
      <c r="AG41" s="91"/>
      <c r="AH41" s="94"/>
      <c r="AI41" s="94"/>
      <c r="AJ41" s="91"/>
      <c r="AK41" s="94"/>
      <c r="AL41" s="100"/>
      <c r="AM41" s="100"/>
      <c r="AN41" s="111"/>
      <c r="AO41" s="111"/>
      <c r="AP41" s="123"/>
      <c r="AQ41" s="124"/>
      <c r="AR41" s="111"/>
      <c r="AS41" s="111"/>
      <c r="AT41" s="111"/>
      <c r="AU41" s="111"/>
      <c r="AV41" s="111"/>
      <c r="AW41" s="111"/>
      <c r="AX41" s="111"/>
      <c r="AY41" s="111"/>
      <c r="AZ41" s="111"/>
      <c r="BA41" s="111"/>
      <c r="BB41" s="111"/>
      <c r="BC41" s="81"/>
      <c r="BD41" s="79"/>
      <c r="BE41" s="80"/>
      <c r="BF41" s="80"/>
      <c r="BG41" s="80"/>
      <c r="BH41" s="80"/>
      <c r="BI41" s="265"/>
      <c r="BJ41" s="265"/>
      <c r="BK41" s="265"/>
    </row>
    <row r="42" spans="1:63" x14ac:dyDescent="0.25">
      <c r="A42" s="186"/>
      <c r="B42" s="121"/>
      <c r="C42" s="121"/>
      <c r="D42" s="125"/>
      <c r="E42" s="121"/>
      <c r="F42" s="131"/>
      <c r="G42" s="132"/>
      <c r="H42" s="121"/>
      <c r="I42" s="111"/>
      <c r="J42" s="121"/>
      <c r="K42" s="111"/>
      <c r="L42" s="111"/>
      <c r="M42" s="111"/>
      <c r="N42" s="73"/>
      <c r="O42" s="73"/>
      <c r="P42" s="73"/>
      <c r="Q42" s="91"/>
      <c r="R42" s="94"/>
      <c r="S42" s="91"/>
      <c r="T42" s="93"/>
      <c r="U42" s="91"/>
      <c r="V42" s="218"/>
      <c r="W42" s="93"/>
      <c r="X42" s="91"/>
      <c r="Y42" s="94"/>
      <c r="Z42" s="94"/>
      <c r="AA42" s="91"/>
      <c r="AB42" s="94"/>
      <c r="AC42" s="94"/>
      <c r="AD42" s="91"/>
      <c r="AE42" s="94"/>
      <c r="AF42" s="94"/>
      <c r="AG42" s="91"/>
      <c r="AH42" s="94"/>
      <c r="AI42" s="94"/>
      <c r="AJ42" s="91"/>
      <c r="AK42" s="94"/>
      <c r="AL42" s="100"/>
      <c r="AM42" s="100"/>
      <c r="AN42" s="111"/>
      <c r="AO42" s="111"/>
      <c r="AP42" s="123"/>
      <c r="AQ42" s="124"/>
      <c r="AR42" s="111"/>
      <c r="AS42" s="111"/>
      <c r="AT42" s="111"/>
      <c r="AU42" s="111"/>
      <c r="AV42" s="111"/>
      <c r="AW42" s="111"/>
      <c r="AX42" s="111"/>
      <c r="AY42" s="111"/>
      <c r="AZ42" s="111"/>
      <c r="BA42" s="111"/>
      <c r="BB42" s="111"/>
      <c r="BC42" s="81"/>
      <c r="BD42" s="79"/>
      <c r="BE42" s="80"/>
      <c r="BF42" s="80"/>
      <c r="BG42" s="80"/>
      <c r="BH42" s="80"/>
      <c r="BI42" s="265"/>
      <c r="BJ42" s="265"/>
      <c r="BK42" s="265"/>
    </row>
    <row r="43" spans="1:63" x14ac:dyDescent="0.25">
      <c r="A43" s="186"/>
      <c r="B43" s="121"/>
      <c r="C43" s="121"/>
      <c r="D43" s="125"/>
      <c r="E43" s="121"/>
      <c r="F43" s="131"/>
      <c r="G43" s="132"/>
      <c r="H43" s="121"/>
      <c r="I43" s="111"/>
      <c r="J43" s="121"/>
      <c r="K43" s="111"/>
      <c r="L43" s="111"/>
      <c r="M43" s="111"/>
      <c r="N43" s="73"/>
      <c r="O43" s="73"/>
      <c r="P43" s="73"/>
      <c r="Q43" s="91"/>
      <c r="R43" s="94"/>
      <c r="S43" s="91"/>
      <c r="T43" s="93"/>
      <c r="U43" s="91"/>
      <c r="V43" s="218"/>
      <c r="W43" s="93"/>
      <c r="X43" s="91"/>
      <c r="Y43" s="94"/>
      <c r="Z43" s="94"/>
      <c r="AA43" s="91"/>
      <c r="AB43" s="94"/>
      <c r="AC43" s="94"/>
      <c r="AD43" s="91"/>
      <c r="AE43" s="94"/>
      <c r="AF43" s="94"/>
      <c r="AG43" s="91"/>
      <c r="AH43" s="94"/>
      <c r="AI43" s="94"/>
      <c r="AJ43" s="91"/>
      <c r="AK43" s="94"/>
      <c r="AL43" s="100"/>
      <c r="AM43" s="100"/>
      <c r="AN43" s="111"/>
      <c r="AO43" s="111"/>
      <c r="AP43" s="123"/>
      <c r="AQ43" s="124"/>
      <c r="AR43" s="111"/>
      <c r="AS43" s="111"/>
      <c r="AT43" s="111"/>
      <c r="AU43" s="111"/>
      <c r="AV43" s="111"/>
      <c r="AW43" s="111"/>
      <c r="AX43" s="111"/>
      <c r="AY43" s="111"/>
      <c r="AZ43" s="111"/>
      <c r="BA43" s="111"/>
      <c r="BB43" s="111"/>
      <c r="BC43" s="81"/>
      <c r="BD43" s="79"/>
      <c r="BE43" s="80"/>
      <c r="BF43" s="80"/>
      <c r="BG43" s="80"/>
      <c r="BH43" s="80"/>
      <c r="BI43" s="265"/>
      <c r="BJ43" s="265"/>
      <c r="BK43" s="265"/>
    </row>
    <row r="44" spans="1:63" x14ac:dyDescent="0.25">
      <c r="A44" s="186"/>
      <c r="B44" s="121"/>
      <c r="C44" s="121"/>
      <c r="D44" s="125"/>
      <c r="E44" s="121"/>
      <c r="F44" s="131"/>
      <c r="G44" s="132"/>
      <c r="H44" s="121"/>
      <c r="I44" s="111"/>
      <c r="J44" s="121"/>
      <c r="K44" s="111"/>
      <c r="L44" s="111"/>
      <c r="M44" s="111"/>
      <c r="N44" s="73"/>
      <c r="O44" s="73"/>
      <c r="P44" s="73"/>
      <c r="Q44" s="91"/>
      <c r="R44" s="94"/>
      <c r="S44" s="91"/>
      <c r="T44" s="93"/>
      <c r="U44" s="91"/>
      <c r="V44" s="218"/>
      <c r="W44" s="93"/>
      <c r="X44" s="91"/>
      <c r="Y44" s="94"/>
      <c r="Z44" s="94"/>
      <c r="AA44" s="91"/>
      <c r="AB44" s="94"/>
      <c r="AC44" s="94"/>
      <c r="AD44" s="91"/>
      <c r="AE44" s="94"/>
      <c r="AF44" s="94"/>
      <c r="AG44" s="91"/>
      <c r="AH44" s="94"/>
      <c r="AI44" s="94"/>
      <c r="AJ44" s="91"/>
      <c r="AK44" s="94"/>
      <c r="AL44" s="100"/>
      <c r="AM44" s="100"/>
      <c r="AN44" s="122"/>
      <c r="AO44" s="122"/>
      <c r="AP44" s="123"/>
      <c r="AQ44" s="124"/>
      <c r="AR44" s="122"/>
      <c r="AS44" s="122"/>
      <c r="AT44" s="111"/>
      <c r="AU44" s="111"/>
      <c r="AV44" s="111"/>
      <c r="AW44" s="111"/>
      <c r="AX44" s="111"/>
      <c r="AY44" s="111"/>
      <c r="AZ44" s="111"/>
      <c r="BA44" s="111"/>
      <c r="BB44" s="111"/>
      <c r="BC44" s="78"/>
      <c r="BD44" s="79"/>
      <c r="BE44" s="80"/>
      <c r="BF44" s="80"/>
      <c r="BG44" s="80"/>
      <c r="BH44" s="80"/>
      <c r="BI44" s="265"/>
      <c r="BJ44" s="265"/>
      <c r="BK44" s="265"/>
    </row>
    <row r="45" spans="1:63" x14ac:dyDescent="0.25">
      <c r="A45" s="186"/>
      <c r="B45" s="121"/>
      <c r="C45" s="121"/>
      <c r="D45" s="125"/>
      <c r="E45" s="121"/>
      <c r="F45" s="131"/>
      <c r="G45" s="132"/>
      <c r="H45" s="121"/>
      <c r="I45" s="111"/>
      <c r="J45" s="121"/>
      <c r="K45" s="111"/>
      <c r="L45" s="111"/>
      <c r="M45" s="111"/>
      <c r="N45" s="73"/>
      <c r="O45" s="73"/>
      <c r="P45" s="73"/>
      <c r="Q45" s="91"/>
      <c r="R45" s="94"/>
      <c r="S45" s="91"/>
      <c r="T45" s="93"/>
      <c r="U45" s="91"/>
      <c r="V45" s="218"/>
      <c r="W45" s="93"/>
      <c r="X45" s="91"/>
      <c r="Y45" s="94"/>
      <c r="Z45" s="94"/>
      <c r="AA45" s="91"/>
      <c r="AB45" s="94"/>
      <c r="AC45" s="94"/>
      <c r="AD45" s="91"/>
      <c r="AE45" s="94"/>
      <c r="AF45" s="94"/>
      <c r="AG45" s="91"/>
      <c r="AH45" s="94"/>
      <c r="AI45" s="94"/>
      <c r="AJ45" s="91"/>
      <c r="AK45" s="94"/>
      <c r="AL45" s="100"/>
      <c r="AM45" s="100"/>
      <c r="AN45" s="111"/>
      <c r="AO45" s="111"/>
      <c r="AP45" s="123"/>
      <c r="AQ45" s="124"/>
      <c r="AR45" s="111"/>
      <c r="AS45" s="111"/>
      <c r="AT45" s="111"/>
      <c r="AU45" s="111"/>
      <c r="AV45" s="111"/>
      <c r="AW45" s="111"/>
      <c r="AX45" s="111"/>
      <c r="AY45" s="111"/>
      <c r="AZ45" s="111"/>
      <c r="BA45" s="111"/>
      <c r="BB45" s="111"/>
      <c r="BC45" s="81"/>
      <c r="BD45" s="79"/>
      <c r="BE45" s="80"/>
      <c r="BF45" s="80"/>
      <c r="BG45" s="80"/>
      <c r="BH45" s="80"/>
      <c r="BI45" s="265"/>
      <c r="BJ45" s="265"/>
      <c r="BK45" s="265"/>
    </row>
    <row r="46" spans="1:63" x14ac:dyDescent="0.25">
      <c r="A46" s="186"/>
      <c r="B46" s="121"/>
      <c r="C46" s="121"/>
      <c r="D46" s="125"/>
      <c r="E46" s="121"/>
      <c r="F46" s="131"/>
      <c r="G46" s="132"/>
      <c r="H46" s="121"/>
      <c r="I46" s="111"/>
      <c r="J46" s="121"/>
      <c r="K46" s="111"/>
      <c r="L46" s="111"/>
      <c r="M46" s="111"/>
      <c r="N46" s="73"/>
      <c r="O46" s="73"/>
      <c r="P46" s="73"/>
      <c r="Q46" s="91"/>
      <c r="R46" s="94"/>
      <c r="S46" s="91"/>
      <c r="T46" s="93"/>
      <c r="U46" s="91"/>
      <c r="V46" s="218"/>
      <c r="W46" s="93"/>
      <c r="X46" s="91"/>
      <c r="Y46" s="94"/>
      <c r="Z46" s="94"/>
      <c r="AA46" s="91"/>
      <c r="AB46" s="94"/>
      <c r="AC46" s="94"/>
      <c r="AD46" s="91"/>
      <c r="AE46" s="94"/>
      <c r="AF46" s="94"/>
      <c r="AG46" s="91"/>
      <c r="AH46" s="94"/>
      <c r="AI46" s="94"/>
      <c r="AJ46" s="91"/>
      <c r="AK46" s="94"/>
      <c r="AL46" s="100"/>
      <c r="AM46" s="100"/>
      <c r="AN46" s="111"/>
      <c r="AO46" s="111"/>
      <c r="AP46" s="123"/>
      <c r="AQ46" s="124"/>
      <c r="AR46" s="111"/>
      <c r="AS46" s="111"/>
      <c r="AT46" s="111"/>
      <c r="AU46" s="111"/>
      <c r="AV46" s="111"/>
      <c r="AW46" s="111"/>
      <c r="AX46" s="111"/>
      <c r="AY46" s="111"/>
      <c r="AZ46" s="111"/>
      <c r="BA46" s="111"/>
      <c r="BB46" s="111"/>
      <c r="BC46" s="81"/>
      <c r="BD46" s="79"/>
      <c r="BE46" s="80"/>
      <c r="BF46" s="80"/>
      <c r="BG46" s="80"/>
      <c r="BH46" s="80"/>
      <c r="BI46" s="265"/>
      <c r="BJ46" s="265"/>
      <c r="BK46" s="265"/>
    </row>
    <row r="47" spans="1:63" x14ac:dyDescent="0.25">
      <c r="A47" s="186"/>
      <c r="B47" s="121"/>
      <c r="C47" s="121"/>
      <c r="D47" s="125"/>
      <c r="E47" s="121"/>
      <c r="F47" s="131"/>
      <c r="G47" s="132"/>
      <c r="H47" s="121"/>
      <c r="I47" s="111"/>
      <c r="J47" s="121"/>
      <c r="K47" s="111"/>
      <c r="L47" s="111"/>
      <c r="M47" s="111"/>
      <c r="N47" s="73"/>
      <c r="O47" s="73"/>
      <c r="P47" s="73"/>
      <c r="Q47" s="91"/>
      <c r="R47" s="94"/>
      <c r="S47" s="91"/>
      <c r="T47" s="93"/>
      <c r="U47" s="91"/>
      <c r="V47" s="218"/>
      <c r="W47" s="93"/>
      <c r="X47" s="91"/>
      <c r="Y47" s="94"/>
      <c r="Z47" s="94"/>
      <c r="AA47" s="91"/>
      <c r="AB47" s="94"/>
      <c r="AC47" s="94"/>
      <c r="AD47" s="91"/>
      <c r="AE47" s="94"/>
      <c r="AF47" s="94"/>
      <c r="AG47" s="91"/>
      <c r="AH47" s="94"/>
      <c r="AI47" s="94"/>
      <c r="AJ47" s="91"/>
      <c r="AK47" s="94"/>
      <c r="AL47" s="100"/>
      <c r="AM47" s="100"/>
      <c r="AN47" s="111"/>
      <c r="AO47" s="111"/>
      <c r="AP47" s="123"/>
      <c r="AQ47" s="124"/>
      <c r="AR47" s="111"/>
      <c r="AS47" s="111"/>
      <c r="AT47" s="111"/>
      <c r="AU47" s="111"/>
      <c r="AV47" s="111"/>
      <c r="AW47" s="111"/>
      <c r="AX47" s="111"/>
      <c r="AY47" s="111"/>
      <c r="AZ47" s="111"/>
      <c r="BA47" s="111"/>
      <c r="BB47" s="111"/>
      <c r="BC47" s="81"/>
      <c r="BD47" s="79"/>
      <c r="BE47" s="80"/>
      <c r="BF47" s="80"/>
      <c r="BG47" s="80"/>
      <c r="BH47" s="80"/>
      <c r="BI47" s="265"/>
      <c r="BJ47" s="265"/>
      <c r="BK47" s="265"/>
    </row>
    <row r="48" spans="1:63" x14ac:dyDescent="0.25">
      <c r="A48" s="186"/>
      <c r="B48" s="121"/>
      <c r="C48" s="121"/>
      <c r="D48" s="125"/>
      <c r="E48" s="121"/>
      <c r="F48" s="131"/>
      <c r="G48" s="132"/>
      <c r="H48" s="121"/>
      <c r="I48" s="111"/>
      <c r="J48" s="121"/>
      <c r="K48" s="111"/>
      <c r="L48" s="111"/>
      <c r="M48" s="111"/>
      <c r="N48" s="73"/>
      <c r="O48" s="73"/>
      <c r="P48" s="73"/>
      <c r="Q48" s="91"/>
      <c r="R48" s="94"/>
      <c r="S48" s="91"/>
      <c r="T48" s="93"/>
      <c r="U48" s="91"/>
      <c r="V48" s="218"/>
      <c r="W48" s="93"/>
      <c r="X48" s="91"/>
      <c r="Y48" s="94"/>
      <c r="Z48" s="94"/>
      <c r="AA48" s="91"/>
      <c r="AB48" s="94"/>
      <c r="AC48" s="94"/>
      <c r="AD48" s="91"/>
      <c r="AE48" s="94"/>
      <c r="AF48" s="94"/>
      <c r="AG48" s="91"/>
      <c r="AH48" s="94"/>
      <c r="AI48" s="94"/>
      <c r="AJ48" s="91"/>
      <c r="AK48" s="94"/>
      <c r="AL48" s="100"/>
      <c r="AM48" s="100"/>
      <c r="AN48" s="111"/>
      <c r="AO48" s="111"/>
      <c r="AP48" s="123"/>
      <c r="AQ48" s="124"/>
      <c r="AR48" s="111"/>
      <c r="AS48" s="111"/>
      <c r="AT48" s="111"/>
      <c r="AU48" s="111"/>
      <c r="AV48" s="111"/>
      <c r="AW48" s="111"/>
      <c r="AX48" s="111"/>
      <c r="AY48" s="111"/>
      <c r="AZ48" s="111"/>
      <c r="BA48" s="111"/>
      <c r="BB48" s="111"/>
      <c r="BC48" s="81"/>
      <c r="BD48" s="79"/>
      <c r="BE48" s="80"/>
      <c r="BF48" s="80"/>
      <c r="BG48" s="80"/>
      <c r="BH48" s="80"/>
      <c r="BI48" s="265"/>
      <c r="BJ48" s="265"/>
      <c r="BK48" s="265"/>
    </row>
  </sheetData>
  <mergeCells count="271">
    <mergeCell ref="AZ44:AZ48"/>
    <mergeCell ref="BA44:BA48"/>
    <mergeCell ref="BB44:BB48"/>
    <mergeCell ref="AT44:AT48"/>
    <mergeCell ref="AU44:AU48"/>
    <mergeCell ref="AV44:AV48"/>
    <mergeCell ref="AW44:AW48"/>
    <mergeCell ref="AX44:AX48"/>
    <mergeCell ref="AY44:AY48"/>
    <mergeCell ref="AN44:AN48"/>
    <mergeCell ref="AO44:AO48"/>
    <mergeCell ref="AP44:AP48"/>
    <mergeCell ref="AQ44:AQ48"/>
    <mergeCell ref="AR44:AR48"/>
    <mergeCell ref="AS44:AS48"/>
    <mergeCell ref="H44:H48"/>
    <mergeCell ref="I44:I48"/>
    <mergeCell ref="J44:J48"/>
    <mergeCell ref="K44:K48"/>
    <mergeCell ref="L44:L48"/>
    <mergeCell ref="M44:M48"/>
    <mergeCell ref="AZ39:AZ43"/>
    <mergeCell ref="BA39:BA43"/>
    <mergeCell ref="BB39:BB43"/>
    <mergeCell ref="A44:A48"/>
    <mergeCell ref="B44:B48"/>
    <mergeCell ref="C44:C48"/>
    <mergeCell ref="D44:D48"/>
    <mergeCell ref="E44:E48"/>
    <mergeCell ref="F44:F48"/>
    <mergeCell ref="G44:G48"/>
    <mergeCell ref="AT39:AT43"/>
    <mergeCell ref="AU39:AU43"/>
    <mergeCell ref="AV39:AV43"/>
    <mergeCell ref="AW39:AW43"/>
    <mergeCell ref="AX39:AX43"/>
    <mergeCell ref="AY39:AY43"/>
    <mergeCell ref="AN39:AN43"/>
    <mergeCell ref="AO39:AO43"/>
    <mergeCell ref="AP39:AP43"/>
    <mergeCell ref="AQ39:AQ43"/>
    <mergeCell ref="AR39:AR43"/>
    <mergeCell ref="AS39:AS43"/>
    <mergeCell ref="H39:H43"/>
    <mergeCell ref="I39:I43"/>
    <mergeCell ref="J39:J43"/>
    <mergeCell ref="K39:K43"/>
    <mergeCell ref="L39:L43"/>
    <mergeCell ref="M39:M43"/>
    <mergeCell ref="AZ34:AZ38"/>
    <mergeCell ref="BA34:BA38"/>
    <mergeCell ref="BB34:BB38"/>
    <mergeCell ref="A39:A43"/>
    <mergeCell ref="B39:B43"/>
    <mergeCell ref="C39:C43"/>
    <mergeCell ref="D39:D43"/>
    <mergeCell ref="E39:E43"/>
    <mergeCell ref="F39:F43"/>
    <mergeCell ref="G39:G43"/>
    <mergeCell ref="AT34:AT38"/>
    <mergeCell ref="AU34:AU38"/>
    <mergeCell ref="AV34:AV38"/>
    <mergeCell ref="AW34:AW38"/>
    <mergeCell ref="AX34:AX38"/>
    <mergeCell ref="AY34:AY38"/>
    <mergeCell ref="AN34:AN38"/>
    <mergeCell ref="AO34:AO38"/>
    <mergeCell ref="AP34:AP38"/>
    <mergeCell ref="AQ34:AQ38"/>
    <mergeCell ref="AR34:AR38"/>
    <mergeCell ref="AS34:AS38"/>
    <mergeCell ref="H34:H38"/>
    <mergeCell ref="I34:I38"/>
    <mergeCell ref="J34:J38"/>
    <mergeCell ref="K34:K38"/>
    <mergeCell ref="L34:L38"/>
    <mergeCell ref="M34:M38"/>
    <mergeCell ref="AZ29:AZ33"/>
    <mergeCell ref="BA29:BA33"/>
    <mergeCell ref="BB29:BB33"/>
    <mergeCell ref="A34:A38"/>
    <mergeCell ref="B34:B38"/>
    <mergeCell ref="C34:C38"/>
    <mergeCell ref="D34:D38"/>
    <mergeCell ref="E34:E38"/>
    <mergeCell ref="F34:F38"/>
    <mergeCell ref="G34:G38"/>
    <mergeCell ref="AT29:AT33"/>
    <mergeCell ref="AU29:AU33"/>
    <mergeCell ref="AV29:AV33"/>
    <mergeCell ref="AW29:AW33"/>
    <mergeCell ref="AX29:AX33"/>
    <mergeCell ref="AY29:AY33"/>
    <mergeCell ref="AN29:AN33"/>
    <mergeCell ref="AO29:AO33"/>
    <mergeCell ref="AP29:AP33"/>
    <mergeCell ref="AQ29:AQ33"/>
    <mergeCell ref="AR29:AR33"/>
    <mergeCell ref="AS29:AS33"/>
    <mergeCell ref="H29:H33"/>
    <mergeCell ref="I29:I33"/>
    <mergeCell ref="J29:J33"/>
    <mergeCell ref="K29:K33"/>
    <mergeCell ref="L29:L33"/>
    <mergeCell ref="M29:M33"/>
    <mergeCell ref="AZ24:AZ28"/>
    <mergeCell ref="BA24:BA28"/>
    <mergeCell ref="BB24:BB28"/>
    <mergeCell ref="A29:A33"/>
    <mergeCell ref="B29:B33"/>
    <mergeCell ref="C29:C33"/>
    <mergeCell ref="D29:D33"/>
    <mergeCell ref="E29:E33"/>
    <mergeCell ref="F29:F33"/>
    <mergeCell ref="G29:G33"/>
    <mergeCell ref="AT24:AT28"/>
    <mergeCell ref="AU24:AU28"/>
    <mergeCell ref="AV24:AV28"/>
    <mergeCell ref="AW24:AW28"/>
    <mergeCell ref="AX24:AX28"/>
    <mergeCell ref="AY24:AY28"/>
    <mergeCell ref="AN24:AN28"/>
    <mergeCell ref="AO24:AO28"/>
    <mergeCell ref="AP24:AP28"/>
    <mergeCell ref="AQ24:AQ28"/>
    <mergeCell ref="AR24:AR28"/>
    <mergeCell ref="AS24:AS28"/>
    <mergeCell ref="H24:H28"/>
    <mergeCell ref="I24:I28"/>
    <mergeCell ref="J24:J28"/>
    <mergeCell ref="K24:K28"/>
    <mergeCell ref="L24:L28"/>
    <mergeCell ref="M24:M28"/>
    <mergeCell ref="AZ19:AZ23"/>
    <mergeCell ref="BA19:BA23"/>
    <mergeCell ref="BB19:BB23"/>
    <mergeCell ref="A24:A28"/>
    <mergeCell ref="B24:B28"/>
    <mergeCell ref="C24:C28"/>
    <mergeCell ref="D24:D28"/>
    <mergeCell ref="E24:E28"/>
    <mergeCell ref="F24:F28"/>
    <mergeCell ref="G24:G28"/>
    <mergeCell ref="AT19:AT23"/>
    <mergeCell ref="AU19:AU23"/>
    <mergeCell ref="AV19:AV23"/>
    <mergeCell ref="AW19:AW23"/>
    <mergeCell ref="AX19:AX23"/>
    <mergeCell ref="AY19:AY23"/>
    <mergeCell ref="AN19:AN23"/>
    <mergeCell ref="AO19:AO23"/>
    <mergeCell ref="AP19:AP23"/>
    <mergeCell ref="AQ19:AQ23"/>
    <mergeCell ref="AR19:AR23"/>
    <mergeCell ref="AS19:AS23"/>
    <mergeCell ref="H19:H23"/>
    <mergeCell ref="I19:I23"/>
    <mergeCell ref="J19:J23"/>
    <mergeCell ref="K19:K23"/>
    <mergeCell ref="L19:L23"/>
    <mergeCell ref="M19:M23"/>
    <mergeCell ref="AZ14:AZ18"/>
    <mergeCell ref="BA14:BA18"/>
    <mergeCell ref="BB14:BB18"/>
    <mergeCell ref="A19:A23"/>
    <mergeCell ref="B19:B23"/>
    <mergeCell ref="C19:C23"/>
    <mergeCell ref="D19:D23"/>
    <mergeCell ref="E19:E23"/>
    <mergeCell ref="F19:F23"/>
    <mergeCell ref="G19:G23"/>
    <mergeCell ref="AT14:AT18"/>
    <mergeCell ref="AU14:AU18"/>
    <mergeCell ref="AV14:AV18"/>
    <mergeCell ref="AW14:AW18"/>
    <mergeCell ref="AX14:AX18"/>
    <mergeCell ref="AY14:AY18"/>
    <mergeCell ref="AN14:AN18"/>
    <mergeCell ref="AO14:AO18"/>
    <mergeCell ref="AP14:AP18"/>
    <mergeCell ref="AQ14:AQ18"/>
    <mergeCell ref="AR14:AR18"/>
    <mergeCell ref="AS14:AS18"/>
    <mergeCell ref="H14:H18"/>
    <mergeCell ref="I14:I18"/>
    <mergeCell ref="J14:J18"/>
    <mergeCell ref="K14:K18"/>
    <mergeCell ref="L14:L18"/>
    <mergeCell ref="M14:M18"/>
    <mergeCell ref="AZ9:AZ13"/>
    <mergeCell ref="BA9:BA13"/>
    <mergeCell ref="BB9:BB13"/>
    <mergeCell ref="A14:A18"/>
    <mergeCell ref="B14:B18"/>
    <mergeCell ref="C14:C18"/>
    <mergeCell ref="D14:D18"/>
    <mergeCell ref="E14:E18"/>
    <mergeCell ref="F14:F18"/>
    <mergeCell ref="G14:G18"/>
    <mergeCell ref="AT9:AT13"/>
    <mergeCell ref="AU9:AU13"/>
    <mergeCell ref="AV9:AV13"/>
    <mergeCell ref="AW9:AW13"/>
    <mergeCell ref="AX9:AX13"/>
    <mergeCell ref="AY9:AY13"/>
    <mergeCell ref="AN9:AN13"/>
    <mergeCell ref="AO9:AO13"/>
    <mergeCell ref="AP9:AP13"/>
    <mergeCell ref="AQ9:AQ13"/>
    <mergeCell ref="AR9:AR13"/>
    <mergeCell ref="AS9:AS13"/>
    <mergeCell ref="H9:H13"/>
    <mergeCell ref="I9:I13"/>
    <mergeCell ref="J9:J13"/>
    <mergeCell ref="K9:K13"/>
    <mergeCell ref="L9:L13"/>
    <mergeCell ref="M9:M13"/>
    <mergeCell ref="AZ3:AZ8"/>
    <mergeCell ref="BA3:BA8"/>
    <mergeCell ref="BB3:BB8"/>
    <mergeCell ref="A9:A13"/>
    <mergeCell ref="B9:B13"/>
    <mergeCell ref="C9:C13"/>
    <mergeCell ref="D9:D13"/>
    <mergeCell ref="E9:E13"/>
    <mergeCell ref="F9:F13"/>
    <mergeCell ref="G9:G13"/>
    <mergeCell ref="AT3:AT8"/>
    <mergeCell ref="AU3:AU8"/>
    <mergeCell ref="AV3:AV8"/>
    <mergeCell ref="AW3:AW8"/>
    <mergeCell ref="AX3:AX8"/>
    <mergeCell ref="AY3:AY8"/>
    <mergeCell ref="AN3:AN8"/>
    <mergeCell ref="AO3:AO8"/>
    <mergeCell ref="AP3:AP8"/>
    <mergeCell ref="AQ3:AQ8"/>
    <mergeCell ref="AR3:AR8"/>
    <mergeCell ref="AS3:AS8"/>
    <mergeCell ref="H3:H8"/>
    <mergeCell ref="I3:I8"/>
    <mergeCell ref="J3:J8"/>
    <mergeCell ref="K3:K8"/>
    <mergeCell ref="L3:L8"/>
    <mergeCell ref="M3:M8"/>
    <mergeCell ref="AI2:AK2"/>
    <mergeCell ref="AP2:AQ2"/>
    <mergeCell ref="BC2:BD2"/>
    <mergeCell ref="A3:A8"/>
    <mergeCell ref="B3:B8"/>
    <mergeCell ref="C3:C8"/>
    <mergeCell ref="D3:D8"/>
    <mergeCell ref="E3:E8"/>
    <mergeCell ref="F3:F8"/>
    <mergeCell ref="G3:G8"/>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4 AE10:AF10">
    <cfRule type="containsText" dxfId="1577" priority="318" operator="containsText" text="BAJA">
      <formula>NOT(ISERROR(SEARCH("BAJA",Y10)))</formula>
    </cfRule>
    <cfRule type="containsText" dxfId="1576" priority="319" operator="containsText" text="MEDIA">
      <formula>NOT(ISERROR(SEARCH("MEDIA",Y10)))</formula>
    </cfRule>
    <cfRule type="containsText" dxfId="1575" priority="320" operator="containsText" text="ALTA">
      <formula>NOT(ISERROR(SEARCH("ALTA",Y10)))</formula>
    </cfRule>
  </conditionalFormatting>
  <conditionalFormatting sqref="W14 Z14 AB14:AC14 AH14:AI14 X14:X18 AE14:AF14">
    <cfRule type="containsText" dxfId="1574" priority="366" operator="containsText" text="BAJA">
      <formula>NOT(ISERROR(SEARCH("BAJA",W14)))</formula>
    </cfRule>
    <cfRule type="containsText" dxfId="1573" priority="367" operator="containsText" text="MEDIA">
      <formula>NOT(ISERROR(SEARCH("MEDIA",W14)))</formula>
    </cfRule>
    <cfRule type="containsText" dxfId="1572" priority="368" operator="containsText" text="ALTA">
      <formula>NOT(ISERROR(SEARCH("ALTA",W14)))</formula>
    </cfRule>
  </conditionalFormatting>
  <conditionalFormatting sqref="AK19">
    <cfRule type="containsText" dxfId="1571" priority="333" operator="containsText" text="BAJA">
      <formula>NOT(ISERROR(SEARCH("BAJA",AK19)))</formula>
    </cfRule>
    <cfRule type="containsText" dxfId="1570" priority="334" operator="containsText" text="MEDIA">
      <formula>NOT(ISERROR(SEARCH("MEDIA",AK19)))</formula>
    </cfRule>
    <cfRule type="containsText" dxfId="1569" priority="335" operator="containsText" text="ALTA">
      <formula>NOT(ISERROR(SEARCH("ALTA",AK19)))</formula>
    </cfRule>
  </conditionalFormatting>
  <conditionalFormatting sqref="AB15:AC15">
    <cfRule type="containsText" dxfId="1568" priority="363" operator="containsText" text="BAJA">
      <formula>NOT(ISERROR(SEARCH("BAJA",AB15)))</formula>
    </cfRule>
    <cfRule type="containsText" dxfId="1567" priority="364" operator="containsText" text="MEDIA">
      <formula>NOT(ISERROR(SEARCH("MEDIA",AB15)))</formula>
    </cfRule>
    <cfRule type="containsText" dxfId="1566" priority="365" operator="containsText" text="ALTA">
      <formula>NOT(ISERROR(SEARCH("ALTA",AB15)))</formula>
    </cfRule>
  </conditionalFormatting>
  <conditionalFormatting sqref="AB16:AC16">
    <cfRule type="containsText" dxfId="1565" priority="360" operator="containsText" text="BAJA">
      <formula>NOT(ISERROR(SEARCH("BAJA",AB16)))</formula>
    </cfRule>
    <cfRule type="containsText" dxfId="1564" priority="361" operator="containsText" text="MEDIA">
      <formula>NOT(ISERROR(SEARCH("MEDIA",AB16)))</formula>
    </cfRule>
    <cfRule type="containsText" dxfId="1563" priority="362" operator="containsText" text="ALTA">
      <formula>NOT(ISERROR(SEARCH("ALTA",AB16)))</formula>
    </cfRule>
  </conditionalFormatting>
  <conditionalFormatting sqref="N14:P14 V14">
    <cfRule type="containsText" dxfId="1562" priority="357" operator="containsText" text="BAJA">
      <formula>NOT(ISERROR(SEARCH("BAJA",N14)))</formula>
    </cfRule>
    <cfRule type="containsText" dxfId="1561" priority="358" operator="containsText" text="MEDIA">
      <formula>NOT(ISERROR(SEARCH("MEDIA",N14)))</formula>
    </cfRule>
    <cfRule type="containsText" dxfId="1560" priority="359" operator="containsText" text="ALTA">
      <formula>NOT(ISERROR(SEARCH("ALTA",N14)))</formula>
    </cfRule>
  </conditionalFormatting>
  <conditionalFormatting sqref="Y14">
    <cfRule type="containsText" dxfId="1559" priority="354" operator="containsText" text="BAJA">
      <formula>NOT(ISERROR(SEARCH("BAJA",Y14)))</formula>
    </cfRule>
    <cfRule type="containsText" dxfId="1558" priority="355" operator="containsText" text="MEDIA">
      <formula>NOT(ISERROR(SEARCH("MEDIA",Y14)))</formula>
    </cfRule>
    <cfRule type="containsText" dxfId="1557" priority="356" operator="containsText" text="ALTA">
      <formula>NOT(ISERROR(SEARCH("ALTA",Y14)))</formula>
    </cfRule>
  </conditionalFormatting>
  <conditionalFormatting sqref="AK14">
    <cfRule type="containsText" dxfId="1556" priority="351" operator="containsText" text="BAJA">
      <formula>NOT(ISERROR(SEARCH("BAJA",AK14)))</formula>
    </cfRule>
    <cfRule type="containsText" dxfId="1555" priority="352" operator="containsText" text="MEDIA">
      <formula>NOT(ISERROR(SEARCH("MEDIA",AK14)))</formula>
    </cfRule>
    <cfRule type="containsText" dxfId="1554" priority="353" operator="containsText" text="ALTA">
      <formula>NOT(ISERROR(SEARCH("ALTA",AK14)))</formula>
    </cfRule>
  </conditionalFormatting>
  <conditionalFormatting sqref="W19 Z19 AB19:AC19 AH19:AI19 X19:X23 AE19:AF19">
    <cfRule type="containsText" dxfId="1553" priority="348" operator="containsText" text="BAJA">
      <formula>NOT(ISERROR(SEARCH("BAJA",W19)))</formula>
    </cfRule>
    <cfRule type="containsText" dxfId="1552" priority="349" operator="containsText" text="MEDIA">
      <formula>NOT(ISERROR(SEARCH("MEDIA",W19)))</formula>
    </cfRule>
    <cfRule type="containsText" dxfId="1551" priority="350" operator="containsText" text="ALTA">
      <formula>NOT(ISERROR(SEARCH("ALTA",W19)))</formula>
    </cfRule>
  </conditionalFormatting>
  <conditionalFormatting sqref="AB20:AC20">
    <cfRule type="containsText" dxfId="1550" priority="345" operator="containsText" text="BAJA">
      <formula>NOT(ISERROR(SEARCH("BAJA",AB20)))</formula>
    </cfRule>
    <cfRule type="containsText" dxfId="1549" priority="346" operator="containsText" text="MEDIA">
      <formula>NOT(ISERROR(SEARCH("MEDIA",AB20)))</formula>
    </cfRule>
    <cfRule type="containsText" dxfId="1548" priority="347" operator="containsText" text="ALTA">
      <formula>NOT(ISERROR(SEARCH("ALTA",AB20)))</formula>
    </cfRule>
  </conditionalFormatting>
  <conditionalFormatting sqref="AB21:AC21">
    <cfRule type="containsText" dxfId="1547" priority="342" operator="containsText" text="BAJA">
      <formula>NOT(ISERROR(SEARCH("BAJA",AB21)))</formula>
    </cfRule>
    <cfRule type="containsText" dxfId="1546" priority="343" operator="containsText" text="MEDIA">
      <formula>NOT(ISERROR(SEARCH("MEDIA",AB21)))</formula>
    </cfRule>
    <cfRule type="containsText" dxfId="1545" priority="344" operator="containsText" text="ALTA">
      <formula>NOT(ISERROR(SEARCH("ALTA",AB21)))</formula>
    </cfRule>
  </conditionalFormatting>
  <conditionalFormatting sqref="N19:P19 V19">
    <cfRule type="containsText" dxfId="1544" priority="339" operator="containsText" text="BAJA">
      <formula>NOT(ISERROR(SEARCH("BAJA",N19)))</formula>
    </cfRule>
    <cfRule type="containsText" dxfId="1543" priority="340" operator="containsText" text="MEDIA">
      <formula>NOT(ISERROR(SEARCH("MEDIA",N19)))</formula>
    </cfRule>
    <cfRule type="containsText" dxfId="1542" priority="341" operator="containsText" text="ALTA">
      <formula>NOT(ISERROR(SEARCH("ALTA",N19)))</formula>
    </cfRule>
  </conditionalFormatting>
  <conditionalFormatting sqref="Y19">
    <cfRule type="containsText" dxfId="1541" priority="336" operator="containsText" text="BAJA">
      <formula>NOT(ISERROR(SEARCH("BAJA",Y19)))</formula>
    </cfRule>
    <cfRule type="containsText" dxfId="1540" priority="337" operator="containsText" text="MEDIA">
      <formula>NOT(ISERROR(SEARCH("MEDIA",Y19)))</formula>
    </cfRule>
    <cfRule type="containsText" dxfId="1539" priority="338" operator="containsText" text="ALTA">
      <formula>NOT(ISERROR(SEARCH("ALTA",Y19)))</formula>
    </cfRule>
  </conditionalFormatting>
  <conditionalFormatting sqref="W24 Z24 AB24:AC24 AH24:AI24 X24:X28 AE24:AF24">
    <cfRule type="containsText" dxfId="1538" priority="330" operator="containsText" text="BAJA">
      <formula>NOT(ISERROR(SEARCH("BAJA",W24)))</formula>
    </cfRule>
    <cfRule type="containsText" dxfId="1537" priority="331" operator="containsText" text="MEDIA">
      <formula>NOT(ISERROR(SEARCH("MEDIA",W24)))</formula>
    </cfRule>
    <cfRule type="containsText" dxfId="1536" priority="332" operator="containsText" text="ALTA">
      <formula>NOT(ISERROR(SEARCH("ALTA",W24)))</formula>
    </cfRule>
  </conditionalFormatting>
  <conditionalFormatting sqref="AB25:AC25">
    <cfRule type="containsText" dxfId="1535" priority="327" operator="containsText" text="BAJA">
      <formula>NOT(ISERROR(SEARCH("BAJA",AB25)))</formula>
    </cfRule>
    <cfRule type="containsText" dxfId="1534" priority="328" operator="containsText" text="MEDIA">
      <formula>NOT(ISERROR(SEARCH("MEDIA",AB25)))</formula>
    </cfRule>
    <cfRule type="containsText" dxfId="1533" priority="329" operator="containsText" text="ALTA">
      <formula>NOT(ISERROR(SEARCH("ALTA",AB25)))</formula>
    </cfRule>
  </conditionalFormatting>
  <conditionalFormatting sqref="AB26:AC26">
    <cfRule type="containsText" dxfId="1532" priority="324" operator="containsText" text="BAJA">
      <formula>NOT(ISERROR(SEARCH("BAJA",AB26)))</formula>
    </cfRule>
    <cfRule type="containsText" dxfId="1531" priority="325" operator="containsText" text="MEDIA">
      <formula>NOT(ISERROR(SEARCH("MEDIA",AB26)))</formula>
    </cfRule>
    <cfRule type="containsText" dxfId="1530" priority="326" operator="containsText" text="ALTA">
      <formula>NOT(ISERROR(SEARCH("ALTA",AB26)))</formula>
    </cfRule>
  </conditionalFormatting>
  <conditionalFormatting sqref="N24:P24 V24">
    <cfRule type="containsText" dxfId="1529" priority="321" operator="containsText" text="BAJA">
      <formula>NOT(ISERROR(SEARCH("BAJA",N24)))</formula>
    </cfRule>
    <cfRule type="containsText" dxfId="1528" priority="322" operator="containsText" text="MEDIA">
      <formula>NOT(ISERROR(SEARCH("MEDIA",N24)))</formula>
    </cfRule>
    <cfRule type="containsText" dxfId="1527" priority="323" operator="containsText" text="ALTA">
      <formula>NOT(ISERROR(SEARCH("ALTA",N24)))</formula>
    </cfRule>
  </conditionalFormatting>
  <conditionalFormatting sqref="AK24">
    <cfRule type="containsText" dxfId="1526" priority="315" operator="containsText" text="BAJA">
      <formula>NOT(ISERROR(SEARCH("BAJA",AK24)))</formula>
    </cfRule>
    <cfRule type="containsText" dxfId="1525" priority="316" operator="containsText" text="MEDIA">
      <formula>NOT(ISERROR(SEARCH("MEDIA",AK24)))</formula>
    </cfRule>
    <cfRule type="containsText" dxfId="1524" priority="317" operator="containsText" text="ALTA">
      <formula>NOT(ISERROR(SEARCH("ALTA",AK24)))</formula>
    </cfRule>
  </conditionalFormatting>
  <conditionalFormatting sqref="X4:X8 AJ4:AJ48">
    <cfRule type="containsText" dxfId="1523" priority="399" operator="containsText" text="BAJA">
      <formula>NOT(ISERROR(SEARCH("BAJA",X4)))</formula>
    </cfRule>
    <cfRule type="containsText" dxfId="1522" priority="400" operator="containsText" text="MEDIA">
      <formula>NOT(ISERROR(SEARCH("MEDIA",X4)))</formula>
    </cfRule>
    <cfRule type="containsText" dxfId="1521" priority="401" operator="containsText" text="ALTA">
      <formula>NOT(ISERROR(SEARCH("ALTA",X4)))</formula>
    </cfRule>
  </conditionalFormatting>
  <conditionalFormatting sqref="AT3">
    <cfRule type="containsText" dxfId="1520" priority="396" operator="containsText" text="BAJA">
      <formula>NOT(ISERROR(SEARCH("BAJA",AT3)))</formula>
    </cfRule>
    <cfRule type="containsText" dxfId="1519" priority="397" operator="containsText" text="MEDIA">
      <formula>NOT(ISERROR(SEARCH("MEDIA",AT3)))</formula>
    </cfRule>
    <cfRule type="containsText" dxfId="1518" priority="398" operator="containsText" text="ALTA">
      <formula>NOT(ISERROR(SEARCH("ALTA",AT3)))</formula>
    </cfRule>
  </conditionalFormatting>
  <conditionalFormatting sqref="AN3">
    <cfRule type="containsText" dxfId="1517" priority="393" operator="containsText" text="BAJA">
      <formula>NOT(ISERROR(SEARCH("BAJA",AN3)))</formula>
    </cfRule>
    <cfRule type="containsText" dxfId="1516" priority="394" operator="containsText" text="MEDIA">
      <formula>NOT(ISERROR(SEARCH("MEDIA",AN3)))</formula>
    </cfRule>
    <cfRule type="containsText" dxfId="1515" priority="395" operator="containsText" text="ALTA">
      <formula>NOT(ISERROR(SEARCH("ALTA",AN3)))</formula>
    </cfRule>
  </conditionalFormatting>
  <conditionalFormatting sqref="AF4">
    <cfRule type="containsText" dxfId="1514" priority="390" operator="containsText" text="BAJA">
      <formula>NOT(ISERROR(SEARCH("BAJA",AF4)))</formula>
    </cfRule>
    <cfRule type="containsText" dxfId="1513" priority="391" operator="containsText" text="MEDIA">
      <formula>NOT(ISERROR(SEARCH("MEDIA",AF4)))</formula>
    </cfRule>
    <cfRule type="containsText" dxfId="1512" priority="392" operator="containsText" text="ALTA">
      <formula>NOT(ISERROR(SEARCH("ALTA",AF4)))</formula>
    </cfRule>
  </conditionalFormatting>
  <conditionalFormatting sqref="L3 L9 L14 L19 L24 L29 L34 L39 L44">
    <cfRule type="containsText" dxfId="1511" priority="387" operator="containsText" text="BAJA">
      <formula>NOT(ISERROR(SEARCH("BAJA",L3)))</formula>
    </cfRule>
    <cfRule type="containsText" dxfId="1510" priority="388" operator="containsText" text="MEDIA">
      <formula>NOT(ISERROR(SEARCH("MEDIA",L3)))</formula>
    </cfRule>
    <cfRule type="containsText" dxfId="1509" priority="389" operator="containsText" text="ALTA">
      <formula>NOT(ISERROR(SEARCH("ALTA",L3)))</formula>
    </cfRule>
  </conditionalFormatting>
  <conditionalFormatting sqref="AA3:AA48 AG3:AG48">
    <cfRule type="containsText" dxfId="1508" priority="384" operator="containsText" text="BAJA">
      <formula>NOT(ISERROR(SEARCH("BAJA",AA3)))</formula>
    </cfRule>
    <cfRule type="containsText" dxfId="1507" priority="385" operator="containsText" text="MEDIA">
      <formula>NOT(ISERROR(SEARCH("MEDIA",AA3)))</formula>
    </cfRule>
    <cfRule type="containsText" dxfId="1506" priority="386" operator="containsText" text="ALTA">
      <formula>NOT(ISERROR(SEARCH("ALTA",AA3)))</formula>
    </cfRule>
  </conditionalFormatting>
  <conditionalFormatting sqref="AB3:AC3">
    <cfRule type="containsText" dxfId="1505" priority="381" operator="containsText" text="BAJA">
      <formula>NOT(ISERROR(SEARCH("BAJA",AB3)))</formula>
    </cfRule>
    <cfRule type="containsText" dxfId="1504" priority="382" operator="containsText" text="MEDIA">
      <formula>NOT(ISERROR(SEARCH("MEDIA",AB3)))</formula>
    </cfRule>
    <cfRule type="containsText" dxfId="1503" priority="383" operator="containsText" text="ALTA">
      <formula>NOT(ISERROR(SEARCH("ALTA",AB3)))</formula>
    </cfRule>
  </conditionalFormatting>
  <conditionalFormatting sqref="W9 Z9 AH9:AI9 X9:X13 AE9:AF9 AC9:AC10">
    <cfRule type="containsText" dxfId="1502" priority="378" operator="containsText" text="BAJA">
      <formula>NOT(ISERROR(SEARCH("BAJA",W9)))</formula>
    </cfRule>
    <cfRule type="containsText" dxfId="1501" priority="379" operator="containsText" text="MEDIA">
      <formula>NOT(ISERROR(SEARCH("MEDIA",W9)))</formula>
    </cfRule>
    <cfRule type="containsText" dxfId="1500" priority="380" operator="containsText" text="ALTA">
      <formula>NOT(ISERROR(SEARCH("ALTA",W9)))</formula>
    </cfRule>
  </conditionalFormatting>
  <conditionalFormatting sqref="AC10">
    <cfRule type="containsText" dxfId="1499" priority="375" operator="containsText" text="BAJA">
      <formula>NOT(ISERROR(SEARCH("BAJA",AC10)))</formula>
    </cfRule>
    <cfRule type="containsText" dxfId="1498" priority="376" operator="containsText" text="MEDIA">
      <formula>NOT(ISERROR(SEARCH("MEDIA",AC10)))</formula>
    </cfRule>
    <cfRule type="containsText" dxfId="1497" priority="377" operator="containsText" text="ALTA">
      <formula>NOT(ISERROR(SEARCH("ALTA",AC10)))</formula>
    </cfRule>
  </conditionalFormatting>
  <conditionalFormatting sqref="AB11:AC11">
    <cfRule type="containsText" dxfId="1496" priority="372" operator="containsText" text="BAJA">
      <formula>NOT(ISERROR(SEARCH("BAJA",AB11)))</formula>
    </cfRule>
    <cfRule type="containsText" dxfId="1495" priority="373" operator="containsText" text="MEDIA">
      <formula>NOT(ISERROR(SEARCH("MEDIA",AB11)))</formula>
    </cfRule>
    <cfRule type="containsText" dxfId="1494" priority="374" operator="containsText" text="ALTA">
      <formula>NOT(ISERROR(SEARCH("ALTA",AB11)))</formula>
    </cfRule>
  </conditionalFormatting>
  <conditionalFormatting sqref="P9">
    <cfRule type="containsText" dxfId="1493" priority="369" operator="containsText" text="BAJA">
      <formula>NOT(ISERROR(SEARCH("BAJA",P9)))</formula>
    </cfRule>
    <cfRule type="containsText" dxfId="1492" priority="370" operator="containsText" text="MEDIA">
      <formula>NOT(ISERROR(SEARCH("MEDIA",P9)))</formula>
    </cfRule>
    <cfRule type="containsText" dxfId="1491" priority="371" operator="containsText" text="ALTA">
      <formula>NOT(ISERROR(SEARCH("ALTA",P9)))</formula>
    </cfRule>
  </conditionalFormatting>
  <conditionalFormatting sqref="W29 Z29 AB29:AC29 AH29:AI29 X29:X33 AE29:AF29">
    <cfRule type="containsText" dxfId="1490" priority="312" operator="containsText" text="BAJA">
      <formula>NOT(ISERROR(SEARCH("BAJA",W29)))</formula>
    </cfRule>
    <cfRule type="containsText" dxfId="1489" priority="313" operator="containsText" text="MEDIA">
      <formula>NOT(ISERROR(SEARCH("MEDIA",W29)))</formula>
    </cfRule>
    <cfRule type="containsText" dxfId="1488" priority="314" operator="containsText" text="ALTA">
      <formula>NOT(ISERROR(SEARCH("ALTA",W29)))</formula>
    </cfRule>
  </conditionalFormatting>
  <conditionalFormatting sqref="AB35:AC35">
    <cfRule type="containsText" dxfId="1487" priority="291" operator="containsText" text="BAJA">
      <formula>NOT(ISERROR(SEARCH("BAJA",AB35)))</formula>
    </cfRule>
    <cfRule type="containsText" dxfId="1486" priority="292" operator="containsText" text="MEDIA">
      <formula>NOT(ISERROR(SEARCH("MEDIA",AB35)))</formula>
    </cfRule>
    <cfRule type="containsText" dxfId="1485" priority="293" operator="containsText" text="ALTA">
      <formula>NOT(ISERROR(SEARCH("ALTA",AB35)))</formula>
    </cfRule>
  </conditionalFormatting>
  <conditionalFormatting sqref="AB30:AC30">
    <cfRule type="containsText" dxfId="1484" priority="309" operator="containsText" text="BAJA">
      <formula>NOT(ISERROR(SEARCH("BAJA",AB30)))</formula>
    </cfRule>
    <cfRule type="containsText" dxfId="1483" priority="310" operator="containsText" text="MEDIA">
      <formula>NOT(ISERROR(SEARCH("MEDIA",AB30)))</formula>
    </cfRule>
    <cfRule type="containsText" dxfId="1482" priority="311" operator="containsText" text="ALTA">
      <formula>NOT(ISERROR(SEARCH("ALTA",AB30)))</formula>
    </cfRule>
  </conditionalFormatting>
  <conditionalFormatting sqref="AB31:AC31">
    <cfRule type="containsText" dxfId="1481" priority="306" operator="containsText" text="BAJA">
      <formula>NOT(ISERROR(SEARCH("BAJA",AB31)))</formula>
    </cfRule>
    <cfRule type="containsText" dxfId="1480" priority="307" operator="containsText" text="MEDIA">
      <formula>NOT(ISERROR(SEARCH("MEDIA",AB31)))</formula>
    </cfRule>
    <cfRule type="containsText" dxfId="1479" priority="308" operator="containsText" text="ALTA">
      <formula>NOT(ISERROR(SEARCH("ALTA",AB31)))</formula>
    </cfRule>
  </conditionalFormatting>
  <conditionalFormatting sqref="N29:P29 V29">
    <cfRule type="containsText" dxfId="1478" priority="303" operator="containsText" text="BAJA">
      <formula>NOT(ISERROR(SEARCH("BAJA",N29)))</formula>
    </cfRule>
    <cfRule type="containsText" dxfId="1477" priority="304" operator="containsText" text="MEDIA">
      <formula>NOT(ISERROR(SEARCH("MEDIA",N29)))</formula>
    </cfRule>
    <cfRule type="containsText" dxfId="1476" priority="305" operator="containsText" text="ALTA">
      <formula>NOT(ISERROR(SEARCH("ALTA",N29)))</formula>
    </cfRule>
  </conditionalFormatting>
  <conditionalFormatting sqref="Y29">
    <cfRule type="containsText" dxfId="1475" priority="300" operator="containsText" text="BAJA">
      <formula>NOT(ISERROR(SEARCH("BAJA",Y29)))</formula>
    </cfRule>
    <cfRule type="containsText" dxfId="1474" priority="301" operator="containsText" text="MEDIA">
      <formula>NOT(ISERROR(SEARCH("MEDIA",Y29)))</formula>
    </cfRule>
    <cfRule type="containsText" dxfId="1473" priority="302" operator="containsText" text="ALTA">
      <formula>NOT(ISERROR(SEARCH("ALTA",Y29)))</formula>
    </cfRule>
  </conditionalFormatting>
  <conditionalFormatting sqref="AK29">
    <cfRule type="containsText" dxfId="1472" priority="297" operator="containsText" text="BAJA">
      <formula>NOT(ISERROR(SEARCH("BAJA",AK29)))</formula>
    </cfRule>
    <cfRule type="containsText" dxfId="1471" priority="298" operator="containsText" text="MEDIA">
      <formula>NOT(ISERROR(SEARCH("MEDIA",AK29)))</formula>
    </cfRule>
    <cfRule type="containsText" dxfId="1470" priority="299" operator="containsText" text="ALTA">
      <formula>NOT(ISERROR(SEARCH("ALTA",AK29)))</formula>
    </cfRule>
  </conditionalFormatting>
  <conditionalFormatting sqref="W34 Z34 AB34:AC34 AH34:AI34 X34:X38 AE34:AF34">
    <cfRule type="containsText" dxfId="1469" priority="294" operator="containsText" text="BAJA">
      <formula>NOT(ISERROR(SEARCH("BAJA",W34)))</formula>
    </cfRule>
    <cfRule type="containsText" dxfId="1468" priority="295" operator="containsText" text="MEDIA">
      <formula>NOT(ISERROR(SEARCH("MEDIA",W34)))</formula>
    </cfRule>
    <cfRule type="containsText" dxfId="1467" priority="296" operator="containsText" text="ALTA">
      <formula>NOT(ISERROR(SEARCH("ALTA",W34)))</formula>
    </cfRule>
  </conditionalFormatting>
  <conditionalFormatting sqref="W44 Z44 AB44:AC44 AH44:AI44 X44:X48 AE44:AF44">
    <cfRule type="containsText" dxfId="1466" priority="258" operator="containsText" text="BAJA">
      <formula>NOT(ISERROR(SEARCH("BAJA",W44)))</formula>
    </cfRule>
    <cfRule type="containsText" dxfId="1465" priority="259" operator="containsText" text="MEDIA">
      <formula>NOT(ISERROR(SEARCH("MEDIA",W44)))</formula>
    </cfRule>
    <cfRule type="containsText" dxfId="1464" priority="260" operator="containsText" text="ALTA">
      <formula>NOT(ISERROR(SEARCH("ALTA",W44)))</formula>
    </cfRule>
  </conditionalFormatting>
  <conditionalFormatting sqref="AB36:AC36">
    <cfRule type="containsText" dxfId="1463" priority="288" operator="containsText" text="BAJA">
      <formula>NOT(ISERROR(SEARCH("BAJA",AB36)))</formula>
    </cfRule>
    <cfRule type="containsText" dxfId="1462" priority="289" operator="containsText" text="MEDIA">
      <formula>NOT(ISERROR(SEARCH("MEDIA",AB36)))</formula>
    </cfRule>
    <cfRule type="containsText" dxfId="1461" priority="290" operator="containsText" text="ALTA">
      <formula>NOT(ISERROR(SEARCH("ALTA",AB36)))</formula>
    </cfRule>
  </conditionalFormatting>
  <conditionalFormatting sqref="N34:P34 V34">
    <cfRule type="containsText" dxfId="1460" priority="285" operator="containsText" text="BAJA">
      <formula>NOT(ISERROR(SEARCH("BAJA",N34)))</formula>
    </cfRule>
    <cfRule type="containsText" dxfId="1459" priority="286" operator="containsText" text="MEDIA">
      <formula>NOT(ISERROR(SEARCH("MEDIA",N34)))</formula>
    </cfRule>
    <cfRule type="containsText" dxfId="1458" priority="287" operator="containsText" text="ALTA">
      <formula>NOT(ISERROR(SEARCH("ALTA",N34)))</formula>
    </cfRule>
  </conditionalFormatting>
  <conditionalFormatting sqref="Y34">
    <cfRule type="containsText" dxfId="1457" priority="282" operator="containsText" text="BAJA">
      <formula>NOT(ISERROR(SEARCH("BAJA",Y34)))</formula>
    </cfRule>
    <cfRule type="containsText" dxfId="1456" priority="283" operator="containsText" text="MEDIA">
      <formula>NOT(ISERROR(SEARCH("MEDIA",Y34)))</formula>
    </cfRule>
    <cfRule type="containsText" dxfId="1455" priority="284" operator="containsText" text="ALTA">
      <formula>NOT(ISERROR(SEARCH("ALTA",Y34)))</formula>
    </cfRule>
  </conditionalFormatting>
  <conditionalFormatting sqref="AK34">
    <cfRule type="containsText" dxfId="1454" priority="279" operator="containsText" text="BAJA">
      <formula>NOT(ISERROR(SEARCH("BAJA",AK34)))</formula>
    </cfRule>
    <cfRule type="containsText" dxfId="1453" priority="280" operator="containsText" text="MEDIA">
      <formula>NOT(ISERROR(SEARCH("MEDIA",AK34)))</formula>
    </cfRule>
    <cfRule type="containsText" dxfId="1452" priority="281" operator="containsText" text="ALTA">
      <formula>NOT(ISERROR(SEARCH("ALTA",AK34)))</formula>
    </cfRule>
  </conditionalFormatting>
  <conditionalFormatting sqref="W39 Z39 AB39:AC39 AH39:AI39 X39:X43 AE39:AF39">
    <cfRule type="containsText" dxfId="1451" priority="276" operator="containsText" text="BAJA">
      <formula>NOT(ISERROR(SEARCH("BAJA",W39)))</formula>
    </cfRule>
    <cfRule type="containsText" dxfId="1450" priority="277" operator="containsText" text="MEDIA">
      <formula>NOT(ISERROR(SEARCH("MEDIA",W39)))</formula>
    </cfRule>
    <cfRule type="containsText" dxfId="1449" priority="278" operator="containsText" text="ALTA">
      <formula>NOT(ISERROR(SEARCH("ALTA",W39)))</formula>
    </cfRule>
  </conditionalFormatting>
  <conditionalFormatting sqref="AB40:AC40">
    <cfRule type="containsText" dxfId="1448" priority="273" operator="containsText" text="BAJA">
      <formula>NOT(ISERROR(SEARCH("BAJA",AB40)))</formula>
    </cfRule>
    <cfRule type="containsText" dxfId="1447" priority="274" operator="containsText" text="MEDIA">
      <formula>NOT(ISERROR(SEARCH("MEDIA",AB40)))</formula>
    </cfRule>
    <cfRule type="containsText" dxfId="1446" priority="275" operator="containsText" text="ALTA">
      <formula>NOT(ISERROR(SEARCH("ALTA",AB40)))</formula>
    </cfRule>
  </conditionalFormatting>
  <conditionalFormatting sqref="AB41:AC41">
    <cfRule type="containsText" dxfId="1445" priority="270" operator="containsText" text="BAJA">
      <formula>NOT(ISERROR(SEARCH("BAJA",AB41)))</formula>
    </cfRule>
    <cfRule type="containsText" dxfId="1444" priority="271" operator="containsText" text="MEDIA">
      <formula>NOT(ISERROR(SEARCH("MEDIA",AB41)))</formula>
    </cfRule>
    <cfRule type="containsText" dxfId="1443" priority="272" operator="containsText" text="ALTA">
      <formula>NOT(ISERROR(SEARCH("ALTA",AB41)))</formula>
    </cfRule>
  </conditionalFormatting>
  <conditionalFormatting sqref="N39:P39 V39">
    <cfRule type="containsText" dxfId="1442" priority="267" operator="containsText" text="BAJA">
      <formula>NOT(ISERROR(SEARCH("BAJA",N39)))</formula>
    </cfRule>
    <cfRule type="containsText" dxfId="1441" priority="268" operator="containsText" text="MEDIA">
      <formula>NOT(ISERROR(SEARCH("MEDIA",N39)))</formula>
    </cfRule>
    <cfRule type="containsText" dxfId="1440" priority="269" operator="containsText" text="ALTA">
      <formula>NOT(ISERROR(SEARCH("ALTA",N39)))</formula>
    </cfRule>
  </conditionalFormatting>
  <conditionalFormatting sqref="Y39">
    <cfRule type="containsText" dxfId="1439" priority="264" operator="containsText" text="BAJA">
      <formula>NOT(ISERROR(SEARCH("BAJA",Y39)))</formula>
    </cfRule>
    <cfRule type="containsText" dxfId="1438" priority="265" operator="containsText" text="MEDIA">
      <formula>NOT(ISERROR(SEARCH("MEDIA",Y39)))</formula>
    </cfRule>
    <cfRule type="containsText" dxfId="1437" priority="266" operator="containsText" text="ALTA">
      <formula>NOT(ISERROR(SEARCH("ALTA",Y39)))</formula>
    </cfRule>
  </conditionalFormatting>
  <conditionalFormatting sqref="AK39">
    <cfRule type="containsText" dxfId="1436" priority="261" operator="containsText" text="BAJA">
      <formula>NOT(ISERROR(SEARCH("BAJA",AK39)))</formula>
    </cfRule>
    <cfRule type="containsText" dxfId="1435" priority="262" operator="containsText" text="MEDIA">
      <formula>NOT(ISERROR(SEARCH("MEDIA",AK39)))</formula>
    </cfRule>
    <cfRule type="containsText" dxfId="1434" priority="263" operator="containsText" text="ALTA">
      <formula>NOT(ISERROR(SEARCH("ALTA",AK39)))</formula>
    </cfRule>
  </conditionalFormatting>
  <conditionalFormatting sqref="AF15">
    <cfRule type="containsText" dxfId="1433" priority="228" operator="containsText" text="BAJA">
      <formula>NOT(ISERROR(SEARCH("BAJA",AF15)))</formula>
    </cfRule>
    <cfRule type="containsText" dxfId="1432" priority="229" operator="containsText" text="MEDIA">
      <formula>NOT(ISERROR(SEARCH("MEDIA",AF15)))</formula>
    </cfRule>
    <cfRule type="containsText" dxfId="1431" priority="230" operator="containsText" text="ALTA">
      <formula>NOT(ISERROR(SEARCH("ALTA",AF15)))</formula>
    </cfRule>
  </conditionalFormatting>
  <conditionalFormatting sqref="AB45:AC45">
    <cfRule type="containsText" dxfId="1430" priority="255" operator="containsText" text="BAJA">
      <formula>NOT(ISERROR(SEARCH("BAJA",AB45)))</formula>
    </cfRule>
    <cfRule type="containsText" dxfId="1429" priority="256" operator="containsText" text="MEDIA">
      <formula>NOT(ISERROR(SEARCH("MEDIA",AB45)))</formula>
    </cfRule>
    <cfRule type="containsText" dxfId="1428" priority="257" operator="containsText" text="ALTA">
      <formula>NOT(ISERROR(SEARCH("ALTA",AB45)))</formula>
    </cfRule>
  </conditionalFormatting>
  <conditionalFormatting sqref="AB46:AC46">
    <cfRule type="containsText" dxfId="1427" priority="252" operator="containsText" text="BAJA">
      <formula>NOT(ISERROR(SEARCH("BAJA",AB46)))</formula>
    </cfRule>
    <cfRule type="containsText" dxfId="1426" priority="253" operator="containsText" text="MEDIA">
      <formula>NOT(ISERROR(SEARCH("MEDIA",AB46)))</formula>
    </cfRule>
    <cfRule type="containsText" dxfId="1425" priority="254" operator="containsText" text="ALTA">
      <formula>NOT(ISERROR(SEARCH("ALTA",AB46)))</formula>
    </cfRule>
  </conditionalFormatting>
  <conditionalFormatting sqref="N44:P44 V44">
    <cfRule type="containsText" dxfId="1424" priority="249" operator="containsText" text="BAJA">
      <formula>NOT(ISERROR(SEARCH("BAJA",N44)))</formula>
    </cfRule>
    <cfRule type="containsText" dxfId="1423" priority="250" operator="containsText" text="MEDIA">
      <formula>NOT(ISERROR(SEARCH("MEDIA",N44)))</formula>
    </cfRule>
    <cfRule type="containsText" dxfId="1422" priority="251" operator="containsText" text="ALTA">
      <formula>NOT(ISERROR(SEARCH("ALTA",N44)))</formula>
    </cfRule>
  </conditionalFormatting>
  <conditionalFormatting sqref="Y44">
    <cfRule type="containsText" dxfId="1421" priority="246" operator="containsText" text="BAJA">
      <formula>NOT(ISERROR(SEARCH("BAJA",Y44)))</formula>
    </cfRule>
    <cfRule type="containsText" dxfId="1420" priority="247" operator="containsText" text="MEDIA">
      <formula>NOT(ISERROR(SEARCH("MEDIA",Y44)))</formula>
    </cfRule>
    <cfRule type="containsText" dxfId="1419" priority="248" operator="containsText" text="ALTA">
      <formula>NOT(ISERROR(SEARCH("ALTA",Y44)))</formula>
    </cfRule>
  </conditionalFormatting>
  <conditionalFormatting sqref="AK44">
    <cfRule type="containsText" dxfId="1418" priority="243" operator="containsText" text="BAJA">
      <formula>NOT(ISERROR(SEARCH("BAJA",AK44)))</formula>
    </cfRule>
    <cfRule type="containsText" dxfId="1417" priority="244" operator="containsText" text="MEDIA">
      <formula>NOT(ISERROR(SEARCH("MEDIA",AK44)))</formula>
    </cfRule>
    <cfRule type="containsText" dxfId="1416" priority="245" operator="containsText" text="ALTA">
      <formula>NOT(ISERROR(SEARCH("ALTA",AK44)))</formula>
    </cfRule>
  </conditionalFormatting>
  <conditionalFormatting sqref="AC4">
    <cfRule type="containsText" dxfId="1415" priority="240" operator="containsText" text="BAJA">
      <formula>NOT(ISERROR(SEARCH("BAJA",AC4)))</formula>
    </cfRule>
    <cfRule type="containsText" dxfId="1414" priority="241" operator="containsText" text="MEDIA">
      <formula>NOT(ISERROR(SEARCH("MEDIA",AC4)))</formula>
    </cfRule>
    <cfRule type="containsText" dxfId="1413" priority="242" operator="containsText" text="ALTA">
      <formula>NOT(ISERROR(SEARCH("ALTA",AC4)))</formula>
    </cfRule>
  </conditionalFormatting>
  <conditionalFormatting sqref="N15:P15 V15">
    <cfRule type="containsText" dxfId="1412" priority="237" operator="containsText" text="BAJA">
      <formula>NOT(ISERROR(SEARCH("BAJA",N15)))</formula>
    </cfRule>
    <cfRule type="containsText" dxfId="1411" priority="238" operator="containsText" text="MEDIA">
      <formula>NOT(ISERROR(SEARCH("MEDIA",N15)))</formula>
    </cfRule>
    <cfRule type="containsText" dxfId="1410" priority="239" operator="containsText" text="ALTA">
      <formula>NOT(ISERROR(SEARCH("ALTA",N15)))</formula>
    </cfRule>
  </conditionalFormatting>
  <conditionalFormatting sqref="Y15">
    <cfRule type="containsText" dxfId="1409" priority="234" operator="containsText" text="BAJA">
      <formula>NOT(ISERROR(SEARCH("BAJA",Y15)))</formula>
    </cfRule>
    <cfRule type="containsText" dxfId="1408" priority="235" operator="containsText" text="MEDIA">
      <formula>NOT(ISERROR(SEARCH("MEDIA",Y15)))</formula>
    </cfRule>
    <cfRule type="containsText" dxfId="1407" priority="236" operator="containsText" text="ALTA">
      <formula>NOT(ISERROR(SEARCH("ALTA",Y15)))</formula>
    </cfRule>
  </conditionalFormatting>
  <conditionalFormatting sqref="AB14:AC15">
    <cfRule type="containsText" dxfId="1406" priority="231" operator="containsText" text="BAJA">
      <formula>NOT(ISERROR(SEARCH("BAJA",AB14)))</formula>
    </cfRule>
    <cfRule type="containsText" dxfId="1405" priority="232" operator="containsText" text="MEDIA">
      <formula>NOT(ISERROR(SEARCH("MEDIA",AB14)))</formula>
    </cfRule>
    <cfRule type="containsText" dxfId="1404" priority="233" operator="containsText" text="ALTA">
      <formula>NOT(ISERROR(SEARCH("ALTA",AB14)))</formula>
    </cfRule>
  </conditionalFormatting>
  <conditionalFormatting sqref="AH15">
    <cfRule type="containsText" dxfId="1403" priority="225" operator="containsText" text="BAJA">
      <formula>NOT(ISERROR(SEARCH("BAJA",AH15)))</formula>
    </cfRule>
    <cfRule type="containsText" dxfId="1402" priority="226" operator="containsText" text="MEDIA">
      <formula>NOT(ISERROR(SEARCH("MEDIA",AH15)))</formula>
    </cfRule>
    <cfRule type="containsText" dxfId="1401" priority="227" operator="containsText" text="ALTA">
      <formula>NOT(ISERROR(SEARCH("ALTA",AH15)))</formula>
    </cfRule>
  </conditionalFormatting>
  <conditionalFormatting sqref="AK15">
    <cfRule type="containsText" dxfId="1400" priority="222" operator="containsText" text="BAJA">
      <formula>NOT(ISERROR(SEARCH("BAJA",AK15)))</formula>
    </cfRule>
    <cfRule type="containsText" dxfId="1399" priority="223" operator="containsText" text="MEDIA">
      <formula>NOT(ISERROR(SEARCH("MEDIA",AK15)))</formula>
    </cfRule>
    <cfRule type="containsText" dxfId="1398" priority="224" operator="containsText" text="ALTA">
      <formula>NOT(ISERROR(SEARCH("ALTA",AK15)))</formula>
    </cfRule>
  </conditionalFormatting>
  <conditionalFormatting sqref="X9">
    <cfRule type="containsText" dxfId="1397" priority="219" operator="containsText" text="BAJA">
      <formula>NOT(ISERROR(SEARCH("BAJA",X9)))</formula>
    </cfRule>
    <cfRule type="containsText" dxfId="1396" priority="220" operator="containsText" text="MEDIA">
      <formula>NOT(ISERROR(SEARCH("MEDIA",X9)))</formula>
    </cfRule>
    <cfRule type="containsText" dxfId="1395" priority="221" operator="containsText" text="ALTA">
      <formula>NOT(ISERROR(SEARCH("ALTA",X9)))</formula>
    </cfRule>
  </conditionalFormatting>
  <conditionalFormatting sqref="AC9">
    <cfRule type="containsText" dxfId="1394" priority="216" operator="containsText" text="BAJA">
      <formula>NOT(ISERROR(SEARCH("BAJA",AC9)))</formula>
    </cfRule>
    <cfRule type="containsText" dxfId="1393" priority="217" operator="containsText" text="MEDIA">
      <formula>NOT(ISERROR(SEARCH("MEDIA",AC9)))</formula>
    </cfRule>
    <cfRule type="containsText" dxfId="1392" priority="218" operator="containsText" text="ALTA">
      <formula>NOT(ISERROR(SEARCH("ALTA",AC9)))</formula>
    </cfRule>
  </conditionalFormatting>
  <conditionalFormatting sqref="AC10">
    <cfRule type="containsText" dxfId="1391" priority="213" operator="containsText" text="BAJA">
      <formula>NOT(ISERROR(SEARCH("BAJA",AC10)))</formula>
    </cfRule>
    <cfRule type="containsText" dxfId="1390" priority="214" operator="containsText" text="MEDIA">
      <formula>NOT(ISERROR(SEARCH("MEDIA",AC10)))</formula>
    </cfRule>
    <cfRule type="containsText" dxfId="1389" priority="215" operator="containsText" text="ALTA">
      <formula>NOT(ISERROR(SEARCH("ALTA",AC10)))</formula>
    </cfRule>
  </conditionalFormatting>
  <conditionalFormatting sqref="AH10">
    <cfRule type="containsText" dxfId="1388" priority="210" operator="containsText" text="BAJA">
      <formula>NOT(ISERROR(SEARCH("BAJA",AH10)))</formula>
    </cfRule>
    <cfRule type="containsText" dxfId="1387" priority="211" operator="containsText" text="MEDIA">
      <formula>NOT(ISERROR(SEARCH("MEDIA",AH10)))</formula>
    </cfRule>
    <cfRule type="containsText" dxfId="1386" priority="212" operator="containsText" text="ALTA">
      <formula>NOT(ISERROR(SEARCH("ALTA",AH10)))</formula>
    </cfRule>
  </conditionalFormatting>
  <conditionalFormatting sqref="AD3:AD48">
    <cfRule type="containsText" dxfId="1385" priority="207" operator="containsText" text="BAJA">
      <formula>NOT(ISERROR(SEARCH("BAJA",AD3)))</formula>
    </cfRule>
    <cfRule type="containsText" dxfId="1384" priority="208" operator="containsText" text="MEDIA">
      <formula>NOT(ISERROR(SEARCH("MEDIA",AD3)))</formula>
    </cfRule>
    <cfRule type="containsText" dxfId="1383" priority="209" operator="containsText" text="ALTA">
      <formula>NOT(ISERROR(SEARCH("ALTA",AD3)))</formula>
    </cfRule>
  </conditionalFormatting>
  <conditionalFormatting sqref="Q3:R48">
    <cfRule type="containsText" dxfId="1382" priority="204" operator="containsText" text="BAJA">
      <formula>NOT(ISERROR(SEARCH("BAJA",Q3)))</formula>
    </cfRule>
    <cfRule type="containsText" dxfId="1381" priority="205" operator="containsText" text="MEDIA">
      <formula>NOT(ISERROR(SEARCH("MEDIA",Q3)))</formula>
    </cfRule>
    <cfRule type="containsText" dxfId="1380" priority="206" operator="containsText" text="ALTA">
      <formula>NOT(ISERROR(SEARCH("ALTA",Q3)))</formula>
    </cfRule>
  </conditionalFormatting>
  <conditionalFormatting sqref="S3:T48">
    <cfRule type="containsText" dxfId="1379" priority="201" operator="containsText" text="BAJA">
      <formula>NOT(ISERROR(SEARCH("BAJA",S3)))</formula>
    </cfRule>
    <cfRule type="containsText" dxfId="1378" priority="202" operator="containsText" text="MEDIA">
      <formula>NOT(ISERROR(SEARCH("MEDIA",S3)))</formula>
    </cfRule>
    <cfRule type="containsText" dxfId="1377" priority="203" operator="containsText" text="ALTA">
      <formula>NOT(ISERROR(SEARCH("ALTA",S3)))</formula>
    </cfRule>
  </conditionalFormatting>
  <conditionalFormatting sqref="U3:U48">
    <cfRule type="containsText" dxfId="1376" priority="198" operator="containsText" text="BAJA">
      <formula>NOT(ISERROR(SEARCH("BAJA",U3)))</formula>
    </cfRule>
    <cfRule type="containsText" dxfId="1375" priority="199" operator="containsText" text="MEDIA">
      <formula>NOT(ISERROR(SEARCH("MEDIA",U3)))</formula>
    </cfRule>
    <cfRule type="containsText" dxfId="1374" priority="200" operator="containsText" text="ALTA">
      <formula>NOT(ISERROR(SEARCH("ALTA",U3)))</formula>
    </cfRule>
  </conditionalFormatting>
  <conditionalFormatting sqref="AJ3">
    <cfRule type="containsText" dxfId="1373" priority="195" operator="containsText" text="BAJA">
      <formula>NOT(ISERROR(SEARCH("BAJA",AJ3)))</formula>
    </cfRule>
    <cfRule type="containsText" dxfId="1372" priority="196" operator="containsText" text="MEDIA">
      <formula>NOT(ISERROR(SEARCH("MEDIA",AJ3)))</formula>
    </cfRule>
    <cfRule type="containsText" dxfId="1371" priority="197" operator="containsText" text="ALTA">
      <formula>NOT(ISERROR(SEARCH("ALTA",AJ3)))</formula>
    </cfRule>
  </conditionalFormatting>
  <conditionalFormatting sqref="AU39">
    <cfRule type="containsText" dxfId="1370" priority="168" operator="containsText" text="BAJA">
      <formula>NOT(ISERROR(SEARCH("BAJA",AU39)))</formula>
    </cfRule>
    <cfRule type="containsText" dxfId="1369" priority="169" operator="containsText" text="MEDIA">
      <formula>NOT(ISERROR(SEARCH("MEDIA",AU39)))</formula>
    </cfRule>
    <cfRule type="containsText" dxfId="1368" priority="170" operator="containsText" text="ALTA">
      <formula>NOT(ISERROR(SEARCH("ALTA",AU39)))</formula>
    </cfRule>
  </conditionalFormatting>
  <conditionalFormatting sqref="AU34">
    <cfRule type="containsText" dxfId="1367" priority="171" operator="containsText" text="BAJA">
      <formula>NOT(ISERROR(SEARCH("BAJA",AU34)))</formula>
    </cfRule>
    <cfRule type="containsText" dxfId="1366" priority="172" operator="containsText" text="MEDIA">
      <formula>NOT(ISERROR(SEARCH("MEDIA",AU34)))</formula>
    </cfRule>
    <cfRule type="containsText" dxfId="1365" priority="173" operator="containsText" text="ALTA">
      <formula>NOT(ISERROR(SEARCH("ALTA",AU34)))</formula>
    </cfRule>
  </conditionalFormatting>
  <conditionalFormatting sqref="AU29">
    <cfRule type="containsText" dxfId="1364" priority="174" operator="containsText" text="BAJA">
      <formula>NOT(ISERROR(SEARCH("BAJA",AU29)))</formula>
    </cfRule>
    <cfRule type="containsText" dxfId="1363" priority="175" operator="containsText" text="MEDIA">
      <formula>NOT(ISERROR(SEARCH("MEDIA",AU29)))</formula>
    </cfRule>
    <cfRule type="containsText" dxfId="1362" priority="176" operator="containsText" text="ALTA">
      <formula>NOT(ISERROR(SEARCH("ALTA",AU29)))</formula>
    </cfRule>
  </conditionalFormatting>
  <conditionalFormatting sqref="AU44">
    <cfRule type="containsText" dxfId="1361" priority="165" operator="containsText" text="BAJA">
      <formula>NOT(ISERROR(SEARCH("BAJA",AU44)))</formula>
    </cfRule>
    <cfRule type="containsText" dxfId="1360" priority="166" operator="containsText" text="MEDIA">
      <formula>NOT(ISERROR(SEARCH("MEDIA",AU44)))</formula>
    </cfRule>
    <cfRule type="containsText" dxfId="1359" priority="167" operator="containsText" text="ALTA">
      <formula>NOT(ISERROR(SEARCH("ALTA",AU44)))</formula>
    </cfRule>
  </conditionalFormatting>
  <conditionalFormatting sqref="AU24">
    <cfRule type="containsText" dxfId="1358" priority="177" operator="containsText" text="BAJA">
      <formula>NOT(ISERROR(SEARCH("BAJA",AU24)))</formula>
    </cfRule>
    <cfRule type="containsText" dxfId="1357" priority="178" operator="containsText" text="MEDIA">
      <formula>NOT(ISERROR(SEARCH("MEDIA",AU24)))</formula>
    </cfRule>
    <cfRule type="containsText" dxfId="1356" priority="179" operator="containsText" text="ALTA">
      <formula>NOT(ISERROR(SEARCH("ALTA",AU24)))</formula>
    </cfRule>
  </conditionalFormatting>
  <conditionalFormatting sqref="AU19">
    <cfRule type="containsText" dxfId="1355" priority="180" operator="containsText" text="BAJA">
      <formula>NOT(ISERROR(SEARCH("BAJA",AU19)))</formula>
    </cfRule>
    <cfRule type="containsText" dxfId="1354" priority="181" operator="containsText" text="MEDIA">
      <formula>NOT(ISERROR(SEARCH("MEDIA",AU19)))</formula>
    </cfRule>
    <cfRule type="containsText" dxfId="1353" priority="182" operator="containsText" text="ALTA">
      <formula>NOT(ISERROR(SEARCH("ALTA",AU19)))</formula>
    </cfRule>
  </conditionalFormatting>
  <conditionalFormatting sqref="AU14">
    <cfRule type="containsText" dxfId="1352" priority="183" operator="containsText" text="BAJA">
      <formula>NOT(ISERROR(SEARCH("BAJA",AU14)))</formula>
    </cfRule>
    <cfRule type="containsText" dxfId="1351" priority="184" operator="containsText" text="MEDIA">
      <formula>NOT(ISERROR(SEARCH("MEDIA",AU14)))</formula>
    </cfRule>
    <cfRule type="containsText" dxfId="1350" priority="185" operator="containsText" text="ALTA">
      <formula>NOT(ISERROR(SEARCH("ALTA",AU14)))</formula>
    </cfRule>
  </conditionalFormatting>
  <conditionalFormatting sqref="AU9">
    <cfRule type="containsText" dxfId="1349" priority="186" operator="containsText" text="BAJA">
      <formula>NOT(ISERROR(SEARCH("BAJA",AU9)))</formula>
    </cfRule>
    <cfRule type="containsText" dxfId="1348" priority="187" operator="containsText" text="MEDIA">
      <formula>NOT(ISERROR(SEARCH("MEDIA",AU9)))</formula>
    </cfRule>
    <cfRule type="containsText" dxfId="1347" priority="188" operator="containsText" text="ALTA">
      <formula>NOT(ISERROR(SEARCH("ALTA",AU9)))</formula>
    </cfRule>
  </conditionalFormatting>
  <conditionalFormatting sqref="AO3:AP3">
    <cfRule type="containsText" dxfId="1346" priority="192" operator="containsText" text="BAJA">
      <formula>NOT(ISERROR(SEARCH("BAJA",AO3)))</formula>
    </cfRule>
    <cfRule type="containsText" dxfId="1345" priority="193" operator="containsText" text="MEDIA">
      <formula>NOT(ISERROR(SEARCH("MEDIA",AO3)))</formula>
    </cfRule>
    <cfRule type="containsText" dxfId="1344" priority="194" operator="containsText" text="ALTA">
      <formula>NOT(ISERROR(SEARCH("ALTA",AO3)))</formula>
    </cfRule>
  </conditionalFormatting>
  <conditionalFormatting sqref="AU3">
    <cfRule type="containsText" dxfId="1343" priority="189" operator="containsText" text="BAJA">
      <formula>NOT(ISERROR(SEARCH("BAJA",AU3)))</formula>
    </cfRule>
    <cfRule type="containsText" dxfId="1342" priority="190" operator="containsText" text="MEDIA">
      <formula>NOT(ISERROR(SEARCH("MEDIA",AU3)))</formula>
    </cfRule>
    <cfRule type="containsText" dxfId="1341" priority="191" operator="containsText" text="ALTA">
      <formula>NOT(ISERROR(SEARCH("ALTA",AU3)))</formula>
    </cfRule>
  </conditionalFormatting>
  <conditionalFormatting sqref="AT9">
    <cfRule type="containsText" dxfId="1340" priority="162" operator="containsText" text="BAJA">
      <formula>NOT(ISERROR(SEARCH("BAJA",AT9)))</formula>
    </cfRule>
    <cfRule type="containsText" dxfId="1339" priority="163" operator="containsText" text="MEDIA">
      <formula>NOT(ISERROR(SEARCH("MEDIA",AT9)))</formula>
    </cfRule>
    <cfRule type="containsText" dxfId="1338" priority="164" operator="containsText" text="ALTA">
      <formula>NOT(ISERROR(SEARCH("ALTA",AT9)))</formula>
    </cfRule>
  </conditionalFormatting>
  <conditionalFormatting sqref="AT14">
    <cfRule type="containsText" dxfId="1337" priority="159" operator="containsText" text="BAJA">
      <formula>NOT(ISERROR(SEARCH("BAJA",AT14)))</formula>
    </cfRule>
    <cfRule type="containsText" dxfId="1336" priority="160" operator="containsText" text="MEDIA">
      <formula>NOT(ISERROR(SEARCH("MEDIA",AT14)))</formula>
    </cfRule>
    <cfRule type="containsText" dxfId="1335" priority="161" operator="containsText" text="ALTA">
      <formula>NOT(ISERROR(SEARCH("ALTA",AT14)))</formula>
    </cfRule>
  </conditionalFormatting>
  <conditionalFormatting sqref="AT19">
    <cfRule type="containsText" dxfId="1334" priority="156" operator="containsText" text="BAJA">
      <formula>NOT(ISERROR(SEARCH("BAJA",AT19)))</formula>
    </cfRule>
    <cfRule type="containsText" dxfId="1333" priority="157" operator="containsText" text="MEDIA">
      <formula>NOT(ISERROR(SEARCH("MEDIA",AT19)))</formula>
    </cfRule>
    <cfRule type="containsText" dxfId="1332" priority="158" operator="containsText" text="ALTA">
      <formula>NOT(ISERROR(SEARCH("ALTA",AT19)))</formula>
    </cfRule>
  </conditionalFormatting>
  <conditionalFormatting sqref="AT24">
    <cfRule type="containsText" dxfId="1331" priority="153" operator="containsText" text="BAJA">
      <formula>NOT(ISERROR(SEARCH("BAJA",AT24)))</formula>
    </cfRule>
    <cfRule type="containsText" dxfId="1330" priority="154" operator="containsText" text="MEDIA">
      <formula>NOT(ISERROR(SEARCH("MEDIA",AT24)))</formula>
    </cfRule>
    <cfRule type="containsText" dxfId="1329" priority="155" operator="containsText" text="ALTA">
      <formula>NOT(ISERROR(SEARCH("ALTA",AT24)))</formula>
    </cfRule>
  </conditionalFormatting>
  <conditionalFormatting sqref="AT29">
    <cfRule type="containsText" dxfId="1328" priority="150" operator="containsText" text="BAJA">
      <formula>NOT(ISERROR(SEARCH("BAJA",AT29)))</formula>
    </cfRule>
    <cfRule type="containsText" dxfId="1327" priority="151" operator="containsText" text="MEDIA">
      <formula>NOT(ISERROR(SEARCH("MEDIA",AT29)))</formula>
    </cfRule>
    <cfRule type="containsText" dxfId="1326" priority="152" operator="containsText" text="ALTA">
      <formula>NOT(ISERROR(SEARCH("ALTA",AT29)))</formula>
    </cfRule>
  </conditionalFormatting>
  <conditionalFormatting sqref="AT34">
    <cfRule type="containsText" dxfId="1325" priority="147" operator="containsText" text="BAJA">
      <formula>NOT(ISERROR(SEARCH("BAJA",AT34)))</formula>
    </cfRule>
    <cfRule type="containsText" dxfId="1324" priority="148" operator="containsText" text="MEDIA">
      <formula>NOT(ISERROR(SEARCH("MEDIA",AT34)))</formula>
    </cfRule>
    <cfRule type="containsText" dxfId="1323" priority="149" operator="containsText" text="ALTA">
      <formula>NOT(ISERROR(SEARCH("ALTA",AT34)))</formula>
    </cfRule>
  </conditionalFormatting>
  <conditionalFormatting sqref="AT39">
    <cfRule type="containsText" dxfId="1322" priority="144" operator="containsText" text="BAJA">
      <formula>NOT(ISERROR(SEARCH("BAJA",AT39)))</formula>
    </cfRule>
    <cfRule type="containsText" dxfId="1321" priority="145" operator="containsText" text="MEDIA">
      <formula>NOT(ISERROR(SEARCH("MEDIA",AT39)))</formula>
    </cfRule>
    <cfRule type="containsText" dxfId="1320" priority="146" operator="containsText" text="ALTA">
      <formula>NOT(ISERROR(SEARCH("ALTA",AT39)))</formula>
    </cfRule>
  </conditionalFormatting>
  <conditionalFormatting sqref="AT44">
    <cfRule type="containsText" dxfId="1319" priority="141" operator="containsText" text="BAJA">
      <formula>NOT(ISERROR(SEARCH("BAJA",AT44)))</formula>
    </cfRule>
    <cfRule type="containsText" dxfId="1318" priority="142" operator="containsText" text="MEDIA">
      <formula>NOT(ISERROR(SEARCH("MEDIA",AT44)))</formula>
    </cfRule>
    <cfRule type="containsText" dxfId="1317" priority="143" operator="containsText" text="ALTA">
      <formula>NOT(ISERROR(SEARCH("ALTA",AT44)))</formula>
    </cfRule>
  </conditionalFormatting>
  <conditionalFormatting sqref="AN9">
    <cfRule type="containsText" dxfId="1316" priority="138" operator="containsText" text="BAJA">
      <formula>NOT(ISERROR(SEARCH("BAJA",AN9)))</formula>
    </cfRule>
    <cfRule type="containsText" dxfId="1315" priority="139" operator="containsText" text="MEDIA">
      <formula>NOT(ISERROR(SEARCH("MEDIA",AN9)))</formula>
    </cfRule>
    <cfRule type="containsText" dxfId="1314" priority="140" operator="containsText" text="ALTA">
      <formula>NOT(ISERROR(SEARCH("ALTA",AN9)))</formula>
    </cfRule>
  </conditionalFormatting>
  <conditionalFormatting sqref="AO9">
    <cfRule type="containsText" dxfId="1313" priority="135" operator="containsText" text="BAJA">
      <formula>NOT(ISERROR(SEARCH("BAJA",AO9)))</formula>
    </cfRule>
    <cfRule type="containsText" dxfId="1312" priority="136" operator="containsText" text="MEDIA">
      <formula>NOT(ISERROR(SEARCH("MEDIA",AO9)))</formula>
    </cfRule>
    <cfRule type="containsText" dxfId="1311" priority="137" operator="containsText" text="ALTA">
      <formula>NOT(ISERROR(SEARCH("ALTA",AO9)))</formula>
    </cfRule>
  </conditionalFormatting>
  <conditionalFormatting sqref="AN14">
    <cfRule type="containsText" dxfId="1310" priority="132" operator="containsText" text="BAJA">
      <formula>NOT(ISERROR(SEARCH("BAJA",AN14)))</formula>
    </cfRule>
    <cfRule type="containsText" dxfId="1309" priority="133" operator="containsText" text="MEDIA">
      <formula>NOT(ISERROR(SEARCH("MEDIA",AN14)))</formula>
    </cfRule>
    <cfRule type="containsText" dxfId="1308" priority="134" operator="containsText" text="ALTA">
      <formula>NOT(ISERROR(SEARCH("ALTA",AN14)))</formula>
    </cfRule>
  </conditionalFormatting>
  <conditionalFormatting sqref="AO14">
    <cfRule type="containsText" dxfId="1307" priority="129" operator="containsText" text="BAJA">
      <formula>NOT(ISERROR(SEARCH("BAJA",AO14)))</formula>
    </cfRule>
    <cfRule type="containsText" dxfId="1306" priority="130" operator="containsText" text="MEDIA">
      <formula>NOT(ISERROR(SEARCH("MEDIA",AO14)))</formula>
    </cfRule>
    <cfRule type="containsText" dxfId="1305" priority="131" operator="containsText" text="ALTA">
      <formula>NOT(ISERROR(SEARCH("ALTA",AO14)))</formula>
    </cfRule>
  </conditionalFormatting>
  <conditionalFormatting sqref="AN19">
    <cfRule type="containsText" dxfId="1304" priority="126" operator="containsText" text="BAJA">
      <formula>NOT(ISERROR(SEARCH("BAJA",AN19)))</formula>
    </cfRule>
    <cfRule type="containsText" dxfId="1303" priority="127" operator="containsText" text="MEDIA">
      <formula>NOT(ISERROR(SEARCH("MEDIA",AN19)))</formula>
    </cfRule>
    <cfRule type="containsText" dxfId="1302" priority="128" operator="containsText" text="ALTA">
      <formula>NOT(ISERROR(SEARCH("ALTA",AN19)))</formula>
    </cfRule>
  </conditionalFormatting>
  <conditionalFormatting sqref="AO19">
    <cfRule type="containsText" dxfId="1301" priority="123" operator="containsText" text="BAJA">
      <formula>NOT(ISERROR(SEARCH("BAJA",AO19)))</formula>
    </cfRule>
    <cfRule type="containsText" dxfId="1300" priority="124" operator="containsText" text="MEDIA">
      <formula>NOT(ISERROR(SEARCH("MEDIA",AO19)))</formula>
    </cfRule>
    <cfRule type="containsText" dxfId="1299" priority="125" operator="containsText" text="ALTA">
      <formula>NOT(ISERROR(SEARCH("ALTA",AO19)))</formula>
    </cfRule>
  </conditionalFormatting>
  <conditionalFormatting sqref="AN24">
    <cfRule type="containsText" dxfId="1298" priority="120" operator="containsText" text="BAJA">
      <formula>NOT(ISERROR(SEARCH("BAJA",AN24)))</formula>
    </cfRule>
    <cfRule type="containsText" dxfId="1297" priority="121" operator="containsText" text="MEDIA">
      <formula>NOT(ISERROR(SEARCH("MEDIA",AN24)))</formula>
    </cfRule>
    <cfRule type="containsText" dxfId="1296" priority="122" operator="containsText" text="ALTA">
      <formula>NOT(ISERROR(SEARCH("ALTA",AN24)))</formula>
    </cfRule>
  </conditionalFormatting>
  <conditionalFormatting sqref="AO24">
    <cfRule type="containsText" dxfId="1295" priority="117" operator="containsText" text="BAJA">
      <formula>NOT(ISERROR(SEARCH("BAJA",AO24)))</formula>
    </cfRule>
    <cfRule type="containsText" dxfId="1294" priority="118" operator="containsText" text="MEDIA">
      <formula>NOT(ISERROR(SEARCH("MEDIA",AO24)))</formula>
    </cfRule>
    <cfRule type="containsText" dxfId="1293" priority="119" operator="containsText" text="ALTA">
      <formula>NOT(ISERROR(SEARCH("ALTA",AO24)))</formula>
    </cfRule>
  </conditionalFormatting>
  <conditionalFormatting sqref="AN29">
    <cfRule type="containsText" dxfId="1292" priority="114" operator="containsText" text="BAJA">
      <formula>NOT(ISERROR(SEARCH("BAJA",AN29)))</formula>
    </cfRule>
    <cfRule type="containsText" dxfId="1291" priority="115" operator="containsText" text="MEDIA">
      <formula>NOT(ISERROR(SEARCH("MEDIA",AN29)))</formula>
    </cfRule>
    <cfRule type="containsText" dxfId="1290" priority="116" operator="containsText" text="ALTA">
      <formula>NOT(ISERROR(SEARCH("ALTA",AN29)))</formula>
    </cfRule>
  </conditionalFormatting>
  <conditionalFormatting sqref="AO29">
    <cfRule type="containsText" dxfId="1289" priority="111" operator="containsText" text="BAJA">
      <formula>NOT(ISERROR(SEARCH("BAJA",AO29)))</formula>
    </cfRule>
    <cfRule type="containsText" dxfId="1288" priority="112" operator="containsText" text="MEDIA">
      <formula>NOT(ISERROR(SEARCH("MEDIA",AO29)))</formula>
    </cfRule>
    <cfRule type="containsText" dxfId="1287" priority="113" operator="containsText" text="ALTA">
      <formula>NOT(ISERROR(SEARCH("ALTA",AO29)))</formula>
    </cfRule>
  </conditionalFormatting>
  <conditionalFormatting sqref="AN34">
    <cfRule type="containsText" dxfId="1286" priority="108" operator="containsText" text="BAJA">
      <formula>NOT(ISERROR(SEARCH("BAJA",AN34)))</formula>
    </cfRule>
    <cfRule type="containsText" dxfId="1285" priority="109" operator="containsText" text="MEDIA">
      <formula>NOT(ISERROR(SEARCH("MEDIA",AN34)))</formula>
    </cfRule>
    <cfRule type="containsText" dxfId="1284" priority="110" operator="containsText" text="ALTA">
      <formula>NOT(ISERROR(SEARCH("ALTA",AN34)))</formula>
    </cfRule>
  </conditionalFormatting>
  <conditionalFormatting sqref="AO34">
    <cfRule type="containsText" dxfId="1283" priority="105" operator="containsText" text="BAJA">
      <formula>NOT(ISERROR(SEARCH("BAJA",AO34)))</formula>
    </cfRule>
    <cfRule type="containsText" dxfId="1282" priority="106" operator="containsText" text="MEDIA">
      <formula>NOT(ISERROR(SEARCH("MEDIA",AO34)))</formula>
    </cfRule>
    <cfRule type="containsText" dxfId="1281" priority="107" operator="containsText" text="ALTA">
      <formula>NOT(ISERROR(SEARCH("ALTA",AO34)))</formula>
    </cfRule>
  </conditionalFormatting>
  <conditionalFormatting sqref="AN39">
    <cfRule type="containsText" dxfId="1280" priority="102" operator="containsText" text="BAJA">
      <formula>NOT(ISERROR(SEARCH("BAJA",AN39)))</formula>
    </cfRule>
    <cfRule type="containsText" dxfId="1279" priority="103" operator="containsText" text="MEDIA">
      <formula>NOT(ISERROR(SEARCH("MEDIA",AN39)))</formula>
    </cfRule>
    <cfRule type="containsText" dxfId="1278" priority="104" operator="containsText" text="ALTA">
      <formula>NOT(ISERROR(SEARCH("ALTA",AN39)))</formula>
    </cfRule>
  </conditionalFormatting>
  <conditionalFormatting sqref="AO39">
    <cfRule type="containsText" dxfId="1277" priority="99" operator="containsText" text="BAJA">
      <formula>NOT(ISERROR(SEARCH("BAJA",AO39)))</formula>
    </cfRule>
    <cfRule type="containsText" dxfId="1276" priority="100" operator="containsText" text="MEDIA">
      <formula>NOT(ISERROR(SEARCH("MEDIA",AO39)))</formula>
    </cfRule>
    <cfRule type="containsText" dxfId="1275" priority="101" operator="containsText" text="ALTA">
      <formula>NOT(ISERROR(SEARCH("ALTA",AO39)))</formula>
    </cfRule>
  </conditionalFormatting>
  <conditionalFormatting sqref="AN44">
    <cfRule type="containsText" dxfId="1274" priority="96" operator="containsText" text="BAJA">
      <formula>NOT(ISERROR(SEARCH("BAJA",AN44)))</formula>
    </cfRule>
    <cfRule type="containsText" dxfId="1273" priority="97" operator="containsText" text="MEDIA">
      <formula>NOT(ISERROR(SEARCH("MEDIA",AN44)))</formula>
    </cfRule>
    <cfRule type="containsText" dxfId="1272" priority="98" operator="containsText" text="ALTA">
      <formula>NOT(ISERROR(SEARCH("ALTA",AN44)))</formula>
    </cfRule>
  </conditionalFormatting>
  <conditionalFormatting sqref="AO44">
    <cfRule type="containsText" dxfId="1271" priority="93" operator="containsText" text="BAJA">
      <formula>NOT(ISERROR(SEARCH("BAJA",AO44)))</formula>
    </cfRule>
    <cfRule type="containsText" dxfId="1270" priority="94" operator="containsText" text="MEDIA">
      <formula>NOT(ISERROR(SEARCH("MEDIA",AO44)))</formula>
    </cfRule>
    <cfRule type="containsText" dxfId="1269" priority="95" operator="containsText" text="ALTA">
      <formula>NOT(ISERROR(SEARCH("ALTA",AO44)))</formula>
    </cfRule>
  </conditionalFormatting>
  <conditionalFormatting sqref="X3">
    <cfRule type="containsText" dxfId="1268" priority="90" operator="containsText" text="BAJA">
      <formula>NOT(ISERROR(SEARCH("BAJA",X3)))</formula>
    </cfRule>
    <cfRule type="containsText" dxfId="1267" priority="91" operator="containsText" text="MEDIA">
      <formula>NOT(ISERROR(SEARCH("MEDIA",X3)))</formula>
    </cfRule>
    <cfRule type="containsText" dxfId="1266" priority="92" operator="containsText" text="ALTA">
      <formula>NOT(ISERROR(SEARCH("ALTA",X3)))</formula>
    </cfRule>
  </conditionalFormatting>
  <conditionalFormatting sqref="AP9 AP14 AP19 AP24 AP29 AP34 AP39 AP44">
    <cfRule type="containsText" dxfId="1265" priority="87" operator="containsText" text="BAJA">
      <formula>NOT(ISERROR(SEARCH("BAJA",AP9)))</formula>
    </cfRule>
    <cfRule type="containsText" dxfId="1264" priority="88" operator="containsText" text="MEDIA">
      <formula>NOT(ISERROR(SEARCH("MEDIA",AP9)))</formula>
    </cfRule>
    <cfRule type="containsText" dxfId="1263" priority="89" operator="containsText" text="ALTA">
      <formula>NOT(ISERROR(SEARCH("ALTA",AP9)))</formula>
    </cfRule>
  </conditionalFormatting>
  <conditionalFormatting sqref="AR3">
    <cfRule type="containsText" dxfId="1262" priority="84" operator="containsText" text="BAJA">
      <formula>NOT(ISERROR(SEARCH("BAJA",AR3)))</formula>
    </cfRule>
    <cfRule type="containsText" dxfId="1261" priority="85" operator="containsText" text="MEDIA">
      <formula>NOT(ISERROR(SEARCH("MEDIA",AR3)))</formula>
    </cfRule>
    <cfRule type="containsText" dxfId="1260" priority="86" operator="containsText" text="ALTA">
      <formula>NOT(ISERROR(SEARCH("ALTA",AR3)))</formula>
    </cfRule>
  </conditionalFormatting>
  <conditionalFormatting sqref="AS3">
    <cfRule type="containsText" dxfId="1259" priority="81" operator="containsText" text="BAJA">
      <formula>NOT(ISERROR(SEARCH("BAJA",AS3)))</formula>
    </cfRule>
    <cfRule type="containsText" dxfId="1258" priority="82" operator="containsText" text="MEDIA">
      <formula>NOT(ISERROR(SEARCH("MEDIA",AS3)))</formula>
    </cfRule>
    <cfRule type="containsText" dxfId="1257" priority="83" operator="containsText" text="ALTA">
      <formula>NOT(ISERROR(SEARCH("ALTA",AS3)))</formula>
    </cfRule>
  </conditionalFormatting>
  <conditionalFormatting sqref="AR9">
    <cfRule type="containsText" dxfId="1256" priority="78" operator="containsText" text="BAJA">
      <formula>NOT(ISERROR(SEARCH("BAJA",AR9)))</formula>
    </cfRule>
    <cfRule type="containsText" dxfId="1255" priority="79" operator="containsText" text="MEDIA">
      <formula>NOT(ISERROR(SEARCH("MEDIA",AR9)))</formula>
    </cfRule>
    <cfRule type="containsText" dxfId="1254" priority="80" operator="containsText" text="ALTA">
      <formula>NOT(ISERROR(SEARCH("ALTA",AR9)))</formula>
    </cfRule>
  </conditionalFormatting>
  <conditionalFormatting sqref="AS9">
    <cfRule type="containsText" dxfId="1253" priority="75" operator="containsText" text="BAJA">
      <formula>NOT(ISERROR(SEARCH("BAJA",AS9)))</formula>
    </cfRule>
    <cfRule type="containsText" dxfId="1252" priority="76" operator="containsText" text="MEDIA">
      <formula>NOT(ISERROR(SEARCH("MEDIA",AS9)))</formula>
    </cfRule>
    <cfRule type="containsText" dxfId="1251" priority="77" operator="containsText" text="ALTA">
      <formula>NOT(ISERROR(SEARCH("ALTA",AS9)))</formula>
    </cfRule>
  </conditionalFormatting>
  <conditionalFormatting sqref="AR14">
    <cfRule type="containsText" dxfId="1250" priority="72" operator="containsText" text="BAJA">
      <formula>NOT(ISERROR(SEARCH("BAJA",AR14)))</formula>
    </cfRule>
    <cfRule type="containsText" dxfId="1249" priority="73" operator="containsText" text="MEDIA">
      <formula>NOT(ISERROR(SEARCH("MEDIA",AR14)))</formula>
    </cfRule>
    <cfRule type="containsText" dxfId="1248" priority="74" operator="containsText" text="ALTA">
      <formula>NOT(ISERROR(SEARCH("ALTA",AR14)))</formula>
    </cfRule>
  </conditionalFormatting>
  <conditionalFormatting sqref="AS14">
    <cfRule type="containsText" dxfId="1247" priority="69" operator="containsText" text="BAJA">
      <formula>NOT(ISERROR(SEARCH("BAJA",AS14)))</formula>
    </cfRule>
    <cfRule type="containsText" dxfId="1246" priority="70" operator="containsText" text="MEDIA">
      <formula>NOT(ISERROR(SEARCH("MEDIA",AS14)))</formula>
    </cfRule>
    <cfRule type="containsText" dxfId="1245" priority="71" operator="containsText" text="ALTA">
      <formula>NOT(ISERROR(SEARCH("ALTA",AS14)))</formula>
    </cfRule>
  </conditionalFormatting>
  <conditionalFormatting sqref="AR19">
    <cfRule type="containsText" dxfId="1244" priority="66" operator="containsText" text="BAJA">
      <formula>NOT(ISERROR(SEARCH("BAJA",AR19)))</formula>
    </cfRule>
    <cfRule type="containsText" dxfId="1243" priority="67" operator="containsText" text="MEDIA">
      <formula>NOT(ISERROR(SEARCH("MEDIA",AR19)))</formula>
    </cfRule>
    <cfRule type="containsText" dxfId="1242" priority="68" operator="containsText" text="ALTA">
      <formula>NOT(ISERROR(SEARCH("ALTA",AR19)))</formula>
    </cfRule>
  </conditionalFormatting>
  <conditionalFormatting sqref="AS19">
    <cfRule type="containsText" dxfId="1241" priority="63" operator="containsText" text="BAJA">
      <formula>NOT(ISERROR(SEARCH("BAJA",AS19)))</formula>
    </cfRule>
    <cfRule type="containsText" dxfId="1240" priority="64" operator="containsText" text="MEDIA">
      <formula>NOT(ISERROR(SEARCH("MEDIA",AS19)))</formula>
    </cfRule>
    <cfRule type="containsText" dxfId="1239" priority="65" operator="containsText" text="ALTA">
      <formula>NOT(ISERROR(SEARCH("ALTA",AS19)))</formula>
    </cfRule>
  </conditionalFormatting>
  <conditionalFormatting sqref="AR24">
    <cfRule type="containsText" dxfId="1238" priority="60" operator="containsText" text="BAJA">
      <formula>NOT(ISERROR(SEARCH("BAJA",AR24)))</formula>
    </cfRule>
    <cfRule type="containsText" dxfId="1237" priority="61" operator="containsText" text="MEDIA">
      <formula>NOT(ISERROR(SEARCH("MEDIA",AR24)))</formula>
    </cfRule>
    <cfRule type="containsText" dxfId="1236" priority="62" operator="containsText" text="ALTA">
      <formula>NOT(ISERROR(SEARCH("ALTA",AR24)))</formula>
    </cfRule>
  </conditionalFormatting>
  <conditionalFormatting sqref="AS24">
    <cfRule type="containsText" dxfId="1235" priority="57" operator="containsText" text="BAJA">
      <formula>NOT(ISERROR(SEARCH("BAJA",AS24)))</formula>
    </cfRule>
    <cfRule type="containsText" dxfId="1234" priority="58" operator="containsText" text="MEDIA">
      <formula>NOT(ISERROR(SEARCH("MEDIA",AS24)))</formula>
    </cfRule>
    <cfRule type="containsText" dxfId="1233" priority="59" operator="containsText" text="ALTA">
      <formula>NOT(ISERROR(SEARCH("ALTA",AS24)))</formula>
    </cfRule>
  </conditionalFormatting>
  <conditionalFormatting sqref="AR29">
    <cfRule type="containsText" dxfId="1232" priority="54" operator="containsText" text="BAJA">
      <formula>NOT(ISERROR(SEARCH("BAJA",AR29)))</formula>
    </cfRule>
    <cfRule type="containsText" dxfId="1231" priority="55" operator="containsText" text="MEDIA">
      <formula>NOT(ISERROR(SEARCH("MEDIA",AR29)))</formula>
    </cfRule>
    <cfRule type="containsText" dxfId="1230" priority="56" operator="containsText" text="ALTA">
      <formula>NOT(ISERROR(SEARCH("ALTA",AR29)))</formula>
    </cfRule>
  </conditionalFormatting>
  <conditionalFormatting sqref="AS29">
    <cfRule type="containsText" dxfId="1229" priority="51" operator="containsText" text="BAJA">
      <formula>NOT(ISERROR(SEARCH("BAJA",AS29)))</formula>
    </cfRule>
    <cfRule type="containsText" dxfId="1228" priority="52" operator="containsText" text="MEDIA">
      <formula>NOT(ISERROR(SEARCH("MEDIA",AS29)))</formula>
    </cfRule>
    <cfRule type="containsText" dxfId="1227" priority="53" operator="containsText" text="ALTA">
      <formula>NOT(ISERROR(SEARCH("ALTA",AS29)))</formula>
    </cfRule>
  </conditionalFormatting>
  <conditionalFormatting sqref="AR34">
    <cfRule type="containsText" dxfId="1226" priority="48" operator="containsText" text="BAJA">
      <formula>NOT(ISERROR(SEARCH("BAJA",AR34)))</formula>
    </cfRule>
    <cfRule type="containsText" dxfId="1225" priority="49" operator="containsText" text="MEDIA">
      <formula>NOT(ISERROR(SEARCH("MEDIA",AR34)))</formula>
    </cfRule>
    <cfRule type="containsText" dxfId="1224" priority="50" operator="containsText" text="ALTA">
      <formula>NOT(ISERROR(SEARCH("ALTA",AR34)))</formula>
    </cfRule>
  </conditionalFormatting>
  <conditionalFormatting sqref="AS34">
    <cfRule type="containsText" dxfId="1223" priority="45" operator="containsText" text="BAJA">
      <formula>NOT(ISERROR(SEARCH("BAJA",AS34)))</formula>
    </cfRule>
    <cfRule type="containsText" dxfId="1222" priority="46" operator="containsText" text="MEDIA">
      <formula>NOT(ISERROR(SEARCH("MEDIA",AS34)))</formula>
    </cfRule>
    <cfRule type="containsText" dxfId="1221" priority="47" operator="containsText" text="ALTA">
      <formula>NOT(ISERROR(SEARCH("ALTA",AS34)))</formula>
    </cfRule>
  </conditionalFormatting>
  <conditionalFormatting sqref="AR39">
    <cfRule type="containsText" dxfId="1220" priority="42" operator="containsText" text="BAJA">
      <formula>NOT(ISERROR(SEARCH("BAJA",AR39)))</formula>
    </cfRule>
    <cfRule type="containsText" dxfId="1219" priority="43" operator="containsText" text="MEDIA">
      <formula>NOT(ISERROR(SEARCH("MEDIA",AR39)))</formula>
    </cfRule>
    <cfRule type="containsText" dxfId="1218" priority="44" operator="containsText" text="ALTA">
      <formula>NOT(ISERROR(SEARCH("ALTA",AR39)))</formula>
    </cfRule>
  </conditionalFormatting>
  <conditionalFormatting sqref="AS39">
    <cfRule type="containsText" dxfId="1217" priority="39" operator="containsText" text="BAJA">
      <formula>NOT(ISERROR(SEARCH("BAJA",AS39)))</formula>
    </cfRule>
    <cfRule type="containsText" dxfId="1216" priority="40" operator="containsText" text="MEDIA">
      <formula>NOT(ISERROR(SEARCH("MEDIA",AS39)))</formula>
    </cfRule>
    <cfRule type="containsText" dxfId="1215" priority="41" operator="containsText" text="ALTA">
      <formula>NOT(ISERROR(SEARCH("ALTA",AS39)))</formula>
    </cfRule>
  </conditionalFormatting>
  <conditionalFormatting sqref="AR44">
    <cfRule type="containsText" dxfId="1214" priority="36" operator="containsText" text="BAJA">
      <formula>NOT(ISERROR(SEARCH("BAJA",AR44)))</formula>
    </cfRule>
    <cfRule type="containsText" dxfId="1213" priority="37" operator="containsText" text="MEDIA">
      <formula>NOT(ISERROR(SEARCH("MEDIA",AR44)))</formula>
    </cfRule>
    <cfRule type="containsText" dxfId="1212" priority="38" operator="containsText" text="ALTA">
      <formula>NOT(ISERROR(SEARCH("ALTA",AR44)))</formula>
    </cfRule>
  </conditionalFormatting>
  <conditionalFormatting sqref="AS44">
    <cfRule type="containsText" dxfId="1211" priority="33" operator="containsText" text="BAJA">
      <formula>NOT(ISERROR(SEARCH("BAJA",AS44)))</formula>
    </cfRule>
    <cfRule type="containsText" dxfId="1210" priority="34" operator="containsText" text="MEDIA">
      <formula>NOT(ISERROR(SEARCH("MEDIA",AS44)))</formula>
    </cfRule>
    <cfRule type="containsText" dxfId="1209" priority="35" operator="containsText" text="ALTA">
      <formula>NOT(ISERROR(SEARCH("ALTA",AS44)))</formula>
    </cfRule>
  </conditionalFormatting>
  <conditionalFormatting sqref="N3">
    <cfRule type="containsText" dxfId="1208" priority="25" operator="containsText" text="BAJA">
      <formula>NOT(ISERROR(SEARCH("BAJA",N3)))</formula>
    </cfRule>
    <cfRule type="containsText" dxfId="1207" priority="26" operator="containsText" text="MEDIA">
      <formula>NOT(ISERROR(SEARCH("MEDIA",N3)))</formula>
    </cfRule>
    <cfRule type="containsText" dxfId="1206" priority="27" operator="containsText" text="ALTA">
      <formula>NOT(ISERROR(SEARCH("ALTA",N3)))</formula>
    </cfRule>
  </conditionalFormatting>
  <conditionalFormatting sqref="AB9">
    <cfRule type="containsText" dxfId="1205" priority="22" operator="containsText" text="BAJA">
      <formula>NOT(ISERROR(SEARCH("BAJA",AB9)))</formula>
    </cfRule>
    <cfRule type="containsText" dxfId="1204" priority="23" operator="containsText" text="MEDIA">
      <formula>NOT(ISERROR(SEARCH("MEDIA",AB9)))</formula>
    </cfRule>
    <cfRule type="containsText" dxfId="1203" priority="24" operator="containsText" text="ALTA">
      <formula>NOT(ISERROR(SEARCH("ALTA",AB9)))</formula>
    </cfRule>
  </conditionalFormatting>
  <conditionalFormatting sqref="AB4">
    <cfRule type="containsText" dxfId="1202" priority="19" operator="containsText" text="BAJA">
      <formula>NOT(ISERROR(SEARCH("BAJA",AB4)))</formula>
    </cfRule>
    <cfRule type="containsText" dxfId="1201" priority="20" operator="containsText" text="MEDIA">
      <formula>NOT(ISERROR(SEARCH("MEDIA",AB4)))</formula>
    </cfRule>
    <cfRule type="containsText" dxfId="1200" priority="21" operator="containsText" text="ALTA">
      <formula>NOT(ISERROR(SEARCH("ALTA",AB4)))</formula>
    </cfRule>
  </conditionalFormatting>
  <conditionalFormatting sqref="O6">
    <cfRule type="containsText" dxfId="1199" priority="16" operator="containsText" text="BAJA">
      <formula>NOT(ISERROR(SEARCH("BAJA",O6)))</formula>
    </cfRule>
    <cfRule type="containsText" dxfId="1198" priority="17" operator="containsText" text="MEDIA">
      <formula>NOT(ISERROR(SEARCH("MEDIA",O6)))</formula>
    </cfRule>
    <cfRule type="containsText" dxfId="1197" priority="18" operator="containsText" text="ALTA">
      <formula>NOT(ISERROR(SEARCH("ALTA",O6)))</formula>
    </cfRule>
  </conditionalFormatting>
  <conditionalFormatting sqref="O10">
    <cfRule type="containsText" dxfId="1196" priority="13" operator="containsText" text="BAJA">
      <formula>NOT(ISERROR(SEARCH("BAJA",O10)))</formula>
    </cfRule>
    <cfRule type="containsText" dxfId="1195" priority="14" operator="containsText" text="MEDIA">
      <formula>NOT(ISERROR(SEARCH("MEDIA",O10)))</formula>
    </cfRule>
    <cfRule type="containsText" dxfId="1194" priority="15" operator="containsText" text="ALTA">
      <formula>NOT(ISERROR(SEARCH("ALTA",O10)))</formula>
    </cfRule>
  </conditionalFormatting>
  <conditionalFormatting sqref="Y6">
    <cfRule type="containsText" dxfId="1193" priority="10" operator="containsText" text="BAJA">
      <formula>NOT(ISERROR(SEARCH("BAJA",Y6)))</formula>
    </cfRule>
    <cfRule type="containsText" dxfId="1192" priority="11" operator="containsText" text="MEDIA">
      <formula>NOT(ISERROR(SEARCH("MEDIA",Y6)))</formula>
    </cfRule>
    <cfRule type="containsText" dxfId="1191" priority="12" operator="containsText" text="ALTA">
      <formula>NOT(ISERROR(SEARCH("ALTA",Y6)))</formula>
    </cfRule>
  </conditionalFormatting>
  <conditionalFormatting sqref="AB6">
    <cfRule type="containsText" dxfId="1190" priority="7" operator="containsText" text="BAJA">
      <formula>NOT(ISERROR(SEARCH("BAJA",AB6)))</formula>
    </cfRule>
    <cfRule type="containsText" dxfId="1189" priority="8" operator="containsText" text="MEDIA">
      <formula>NOT(ISERROR(SEARCH("MEDIA",AB6)))</formula>
    </cfRule>
    <cfRule type="containsText" dxfId="1188" priority="9" operator="containsText" text="ALTA">
      <formula>NOT(ISERROR(SEARCH("ALTA",AB6)))</formula>
    </cfRule>
  </conditionalFormatting>
  <conditionalFormatting sqref="Y10">
    <cfRule type="containsText" dxfId="1187" priority="4" operator="containsText" text="BAJA">
      <formula>NOT(ISERROR(SEARCH("BAJA",Y10)))</formula>
    </cfRule>
    <cfRule type="containsText" dxfId="1186" priority="5" operator="containsText" text="MEDIA">
      <formula>NOT(ISERROR(SEARCH("MEDIA",Y10)))</formula>
    </cfRule>
    <cfRule type="containsText" dxfId="1185" priority="6" operator="containsText" text="ALTA">
      <formula>NOT(ISERROR(SEARCH("ALTA",Y10)))</formula>
    </cfRule>
  </conditionalFormatting>
  <conditionalFormatting sqref="AB10">
    <cfRule type="containsText" dxfId="1184" priority="1" operator="containsText" text="BAJA">
      <formula>NOT(ISERROR(SEARCH("BAJA",AB10)))</formula>
    </cfRule>
    <cfRule type="containsText" dxfId="1183" priority="2" operator="containsText" text="MEDIA">
      <formula>NOT(ISERROR(SEARCH("MEDIA",AB10)))</formula>
    </cfRule>
    <cfRule type="containsText" dxfId="1182" priority="3" operator="containsText" text="ALTA">
      <formula>NOT(ISERROR(SEARCH("ALTA",AB10)))</formula>
    </cfRule>
  </conditionalFormatting>
  <dataValidations count="10">
    <dataValidation type="list" allowBlank="1" showInputMessage="1" showErrorMessage="1" sqref="AP3:AP48" xr:uid="{D6A0AFF7-04B7-4584-B493-F6D2BBFAE868}">
      <formula1>"Todas están gestionadas,Faltan causas por gestionar"</formula1>
    </dataValidation>
    <dataValidation type="list" allowBlank="1" showInputMessage="1" showErrorMessage="1" sqref="W3:W48" xr:uid="{99F6E64D-CFAC-456C-B187-F339763F6BEE}">
      <formula1>"Completo,Incompleto,No lo está"</formula1>
    </dataValidation>
    <dataValidation type="list" allowBlank="1" showInputMessage="1" showErrorMessage="1" sqref="AI3:AI48" xr:uid="{BDFA78D7-BDA7-4FA9-872E-2448CE444C9E}">
      <formula1>"Completa,Incompleta,No existe"</formula1>
    </dataValidation>
    <dataValidation type="list" allowBlank="1" showInputMessage="1" showErrorMessage="1" sqref="R3:R48" xr:uid="{A2A0EDBA-A4CA-4F3E-9581-A6973D2B74F1}">
      <formula1>"Confiable,No confiable"</formula1>
    </dataValidation>
    <dataValidation type="list" allowBlank="1" showInputMessage="1" showErrorMessage="1" sqref="P3:P48" xr:uid="{D1389F94-6220-4699-BCD7-CD62D057B97E}">
      <formula1>"Prevenir,Detectar,No es un control"</formula1>
    </dataValidation>
    <dataValidation type="list" allowBlank="1" showInputMessage="1" showErrorMessage="1" sqref="AF3:AF48" xr:uid="{EDB04D50-B681-47BC-B373-D66F84E0471D}">
      <formula1>"Oportuna,Inoportuna"</formula1>
    </dataValidation>
    <dataValidation type="list" allowBlank="1" showInputMessage="1" showErrorMessage="1" sqref="AC3:AC48" xr:uid="{1C0556FE-1D92-474D-9402-348F3F45E22C}">
      <formula1>"Adecuado,Inadecuado"</formula1>
    </dataValidation>
    <dataValidation type="list" allowBlank="1" showInputMessage="1" showErrorMessage="1" sqref="Z3:Z48" xr:uid="{E5FC0ECE-5784-453A-9277-C6079C3894BB}">
      <formula1>"Asignado,No Asignado"</formula1>
    </dataValidation>
    <dataValidation type="list" allowBlank="1" showInputMessage="1" showErrorMessage="1" sqref="AE3:AE48" xr:uid="{C873790C-1667-4328-876A-1EF633D49982}">
      <formula1>"Manual,Automático"</formula1>
    </dataValidation>
    <dataValidation type="list" allowBlank="1" showInputMessage="1" showErrorMessage="1" sqref="A3:A48 T3:T48" xr:uid="{72F01893-67C5-4A54-9646-62622FC150A3}">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31" operator="equal" id="{7D3BE368-E7FD-4E38-BF91-0406045BBBC3}">
            <xm:f>'[Matriz de Riesgos Recaudo 2020NM.xlsx]Tablas'!#REF!</xm:f>
            <x14:dxf>
              <font>
                <b/>
                <i val="0"/>
                <color rgb="FFFFC000"/>
              </font>
            </x14:dxf>
          </x14:cfRule>
          <x14:cfRule type="cellIs" priority="32" operator="equal" id="{C62A6BE8-6AD5-4CDB-BF83-96466388F770}">
            <xm:f>'[Matriz de Riesgos Recaudo 2020NM.xlsx]Tablas'!#REF!</xm:f>
            <x14:dxf>
              <font>
                <b/>
                <i val="0"/>
                <color rgb="FFC00000"/>
              </font>
            </x14:dxf>
          </x14:cfRule>
          <xm:sqref>BB3:BB48</xm:sqref>
        </x14:conditionalFormatting>
        <x14:conditionalFormatting xmlns:xm="http://schemas.microsoft.com/office/excel/2006/main">
          <x14:cfRule type="cellIs" priority="28" operator="equal" id="{56B99A44-9DE6-458E-92C7-7335E41F76B0}">
            <xm:f>'[Matriz de Riesgos Recaudo 2020NM.xlsx]Tablas'!#REF!</xm:f>
            <x14:dxf>
              <font>
                <b/>
                <i val="0"/>
              </font>
              <fill>
                <patternFill>
                  <bgColor rgb="FF92D050"/>
                </patternFill>
              </fill>
            </x14:dxf>
          </x14:cfRule>
          <x14:cfRule type="cellIs" priority="29" operator="equal" id="{198CD5AA-B638-457D-978F-504437EDF1C9}">
            <xm:f>'[Matriz de Riesgos Recaudo 2020NM.xlsx]Tablas'!#REF!</xm:f>
            <x14:dxf>
              <font>
                <b/>
                <i val="0"/>
              </font>
              <fill>
                <patternFill>
                  <bgColor rgb="FFFFFF00"/>
                </patternFill>
              </fill>
            </x14:dxf>
          </x14:cfRule>
          <x14:cfRule type="cellIs" priority="30" operator="equal" id="{4A0A52FC-9293-4BB0-9676-C767C1780041}">
            <xm:f>'[Matriz de Riesgos Recaudo 2020NM.xlsx]Tablas'!#REF!</xm:f>
            <x14:dxf>
              <font>
                <b/>
                <i val="0"/>
                <color theme="0"/>
              </font>
              <fill>
                <patternFill>
                  <bgColor rgb="FFFF0000"/>
                </patternFill>
              </fill>
            </x14:dxf>
          </x14:cfRule>
          <xm:sqref>BA3:BA48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AE597201-E310-40FD-ABEA-1A132602C8D9}">
          <x14:formula1>
            <xm:f>'Y:\5 Gestión de Riesgos ACTUALIZADOS DICIEMBRE 2019\[Matriz de Riesgos Recaudo 2020NM.xlsx]Tablas'!#REF!</xm:f>
          </x14:formula1>
          <xm:sqref>B3:B48</xm:sqref>
        </x14:dataValidation>
        <x14:dataValidation type="list" allowBlank="1" showInputMessage="1" showErrorMessage="1" xr:uid="{CF285CFE-68B5-49CC-A94B-E6AD79DF1838}">
          <x14:formula1>
            <xm:f>'Y:\5 Gestión de Riesgos ACTUALIZADOS DICIEMBRE 2019\[Matriz de Riesgos Recaudo 2020NM.xlsx]Tablas'!#REF!</xm:f>
          </x14:formula1>
          <xm:sqref>C3:C48</xm:sqref>
        </x14:dataValidation>
        <x14:dataValidation type="list" allowBlank="1" showInputMessage="1" showErrorMessage="1" xr:uid="{70825E38-5724-43C0-9AAF-90B69CBF9BFE}">
          <x14:formula1>
            <xm:f>'Y:\5 Gestión de Riesgos ACTUALIZADOS DICIEMBRE 2019\[Matriz de Riesgos Recaudo 2020NM.xlsx]Tablas'!#REF!</xm:f>
          </x14:formula1>
          <xm:sqref>J3:J48</xm:sqref>
        </x14:dataValidation>
        <x14:dataValidation type="list" allowBlank="1" showInputMessage="1" showErrorMessage="1" xr:uid="{0290D8F1-A787-4A91-B480-63DFC5FB2407}">
          <x14:formula1>
            <xm:f>'Y:\5 Gestión de Riesgos ACTUALIZADOS DICIEMBRE 2019\[Matriz de Riesgos Recaudo 2020NM.xlsx]Tablas'!#REF!</xm:f>
          </x14:formula1>
          <xm:sqref>H3:H48</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FD92-F08B-420D-8159-8CA5D6AB52C1}">
  <dimension ref="A1:BH48"/>
  <sheetViews>
    <sheetView topLeftCell="A7" workbookViewId="0">
      <selection activeCell="E3" sqref="E3:E8"/>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45.140625" style="3" customWidth="1"/>
    <col min="15" max="15" width="74.710937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48.42578125" style="3" customWidth="1"/>
    <col min="23" max="23" width="12.7109375" style="3" customWidth="1"/>
    <col min="24" max="24" width="4.42578125" style="3" hidden="1" customWidth="1"/>
    <col min="25" max="25" width="20.710937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3.7109375" style="3" customWidth="1"/>
    <col min="38" max="39" width="11.140625" style="2" customWidth="1"/>
    <col min="40" max="41" width="14.7109375" style="3"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customWidth="1"/>
    <col min="53" max="53" width="11.5703125" style="1" customWidth="1"/>
    <col min="54" max="54" width="21.5703125" style="1" customWidth="1"/>
    <col min="55" max="55" width="2.28515625" style="4" customWidth="1"/>
    <col min="56" max="56" width="67.42578125" style="4" customWidth="1"/>
    <col min="57" max="57" width="19.710937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127.5" x14ac:dyDescent="0.25">
      <c r="A3" s="183" t="s">
        <v>101</v>
      </c>
      <c r="B3" s="136" t="s">
        <v>49</v>
      </c>
      <c r="C3" s="136" t="s">
        <v>63</v>
      </c>
      <c r="D3" s="133" t="s">
        <v>946</v>
      </c>
      <c r="E3" s="136" t="s">
        <v>947</v>
      </c>
      <c r="F3" s="136" t="s">
        <v>948</v>
      </c>
      <c r="G3" s="198" t="s">
        <v>949</v>
      </c>
      <c r="H3" s="145" t="s">
        <v>19</v>
      </c>
      <c r="I3" s="118">
        <v>4</v>
      </c>
      <c r="J3" s="136" t="s">
        <v>15</v>
      </c>
      <c r="K3" s="118">
        <v>5</v>
      </c>
      <c r="L3" s="118" t="s">
        <v>40</v>
      </c>
      <c r="M3" s="115">
        <v>20</v>
      </c>
      <c r="N3" s="55" t="s">
        <v>950</v>
      </c>
      <c r="O3" s="55" t="s">
        <v>951</v>
      </c>
      <c r="P3" s="55" t="s">
        <v>99</v>
      </c>
      <c r="Q3" s="56">
        <v>15</v>
      </c>
      <c r="R3" s="106" t="s">
        <v>100</v>
      </c>
      <c r="S3" s="56">
        <v>15</v>
      </c>
      <c r="T3" s="109" t="s">
        <v>101</v>
      </c>
      <c r="U3" s="56">
        <v>15</v>
      </c>
      <c r="V3" s="55" t="s">
        <v>952</v>
      </c>
      <c r="W3" s="109" t="s">
        <v>155</v>
      </c>
      <c r="X3" s="56">
        <v>15</v>
      </c>
      <c r="Y3" s="106" t="s">
        <v>953</v>
      </c>
      <c r="Z3" s="103" t="s">
        <v>108</v>
      </c>
      <c r="AA3" s="56">
        <v>15</v>
      </c>
      <c r="AB3" s="103" t="s">
        <v>954</v>
      </c>
      <c r="AC3" s="103" t="s">
        <v>110</v>
      </c>
      <c r="AD3" s="56">
        <v>15</v>
      </c>
      <c r="AE3" s="103" t="s">
        <v>137</v>
      </c>
      <c r="AF3" s="103" t="s">
        <v>111</v>
      </c>
      <c r="AG3" s="56">
        <v>15</v>
      </c>
      <c r="AH3" s="103" t="s">
        <v>389</v>
      </c>
      <c r="AI3" s="103" t="s">
        <v>114</v>
      </c>
      <c r="AJ3" s="56">
        <v>10</v>
      </c>
      <c r="AK3" s="63" t="s">
        <v>955</v>
      </c>
      <c r="AL3" s="64">
        <v>100</v>
      </c>
      <c r="AM3" s="96" t="s">
        <v>212</v>
      </c>
      <c r="AN3" s="130">
        <v>78</v>
      </c>
      <c r="AO3" s="126">
        <v>74</v>
      </c>
      <c r="AP3" s="160" t="s">
        <v>117</v>
      </c>
      <c r="AQ3" s="163" t="s">
        <v>118</v>
      </c>
      <c r="AR3" s="130">
        <v>78</v>
      </c>
      <c r="AS3" s="126">
        <v>74</v>
      </c>
      <c r="AT3" s="148">
        <v>0</v>
      </c>
      <c r="AU3" s="118">
        <v>0</v>
      </c>
      <c r="AV3" s="118" t="s">
        <v>19</v>
      </c>
      <c r="AW3" s="118">
        <v>4</v>
      </c>
      <c r="AX3" s="118" t="s">
        <v>15</v>
      </c>
      <c r="AY3" s="118">
        <v>5</v>
      </c>
      <c r="AZ3" s="118">
        <v>20</v>
      </c>
      <c r="BA3" s="115" t="s">
        <v>40</v>
      </c>
      <c r="BB3" s="189" t="s">
        <v>367</v>
      </c>
      <c r="BC3" s="66">
        <v>1</v>
      </c>
      <c r="BD3" s="243" t="s">
        <v>956</v>
      </c>
      <c r="BE3" s="244" t="s">
        <v>957</v>
      </c>
      <c r="BF3" s="347">
        <v>43678</v>
      </c>
      <c r="BG3" s="347">
        <v>43769</v>
      </c>
      <c r="BH3" s="69" t="s">
        <v>958</v>
      </c>
    </row>
    <row r="4" spans="1:60" ht="75" x14ac:dyDescent="0.25">
      <c r="A4" s="184"/>
      <c r="B4" s="137"/>
      <c r="C4" s="137"/>
      <c r="D4" s="134"/>
      <c r="E4" s="137"/>
      <c r="F4" s="137"/>
      <c r="G4" s="203"/>
      <c r="H4" s="146"/>
      <c r="I4" s="119"/>
      <c r="J4" s="137"/>
      <c r="K4" s="119"/>
      <c r="L4" s="119"/>
      <c r="M4" s="116"/>
      <c r="N4" s="7" t="s">
        <v>959</v>
      </c>
      <c r="O4" s="5" t="s">
        <v>960</v>
      </c>
      <c r="P4" s="5" t="s">
        <v>99</v>
      </c>
      <c r="Q4" s="89">
        <v>15</v>
      </c>
      <c r="R4" s="104" t="s">
        <v>100</v>
      </c>
      <c r="S4" s="89">
        <v>15</v>
      </c>
      <c r="T4" s="98" t="s">
        <v>101</v>
      </c>
      <c r="U4" s="89">
        <v>15</v>
      </c>
      <c r="V4" s="5" t="s">
        <v>961</v>
      </c>
      <c r="W4" s="33" t="s">
        <v>104</v>
      </c>
      <c r="X4" s="89">
        <v>5</v>
      </c>
      <c r="Y4" s="104" t="s">
        <v>962</v>
      </c>
      <c r="Z4" s="104" t="s">
        <v>108</v>
      </c>
      <c r="AA4" s="89">
        <v>15</v>
      </c>
      <c r="AB4" s="104" t="s">
        <v>954</v>
      </c>
      <c r="AC4" s="104" t="s">
        <v>110</v>
      </c>
      <c r="AD4" s="89">
        <v>15</v>
      </c>
      <c r="AE4" s="104" t="s">
        <v>457</v>
      </c>
      <c r="AF4" s="104" t="s">
        <v>111</v>
      </c>
      <c r="AG4" s="89">
        <v>15</v>
      </c>
      <c r="AH4" s="104" t="s">
        <v>963</v>
      </c>
      <c r="AI4" s="104" t="s">
        <v>114</v>
      </c>
      <c r="AJ4" s="89">
        <v>10</v>
      </c>
      <c r="AK4" s="28" t="s">
        <v>964</v>
      </c>
      <c r="AL4" s="16">
        <v>91.304347826086953</v>
      </c>
      <c r="AM4" s="39" t="s">
        <v>212</v>
      </c>
      <c r="AN4" s="119"/>
      <c r="AO4" s="116"/>
      <c r="AP4" s="161"/>
      <c r="AQ4" s="164"/>
      <c r="AR4" s="119"/>
      <c r="AS4" s="116"/>
      <c r="AT4" s="149"/>
      <c r="AU4" s="119"/>
      <c r="AV4" s="119"/>
      <c r="AW4" s="119"/>
      <c r="AX4" s="119"/>
      <c r="AY4" s="119"/>
      <c r="AZ4" s="119"/>
      <c r="BA4" s="116"/>
      <c r="BB4" s="190"/>
      <c r="BC4" s="26">
        <v>2</v>
      </c>
      <c r="BD4" s="19" t="s">
        <v>965</v>
      </c>
      <c r="BE4" s="21" t="s">
        <v>957</v>
      </c>
      <c r="BF4" s="259">
        <v>43739</v>
      </c>
      <c r="BG4" s="259">
        <v>43769</v>
      </c>
      <c r="BH4" s="22" t="s">
        <v>233</v>
      </c>
    </row>
    <row r="5" spans="1:60" ht="75" x14ac:dyDescent="0.25">
      <c r="A5" s="184"/>
      <c r="B5" s="137"/>
      <c r="C5" s="137"/>
      <c r="D5" s="134"/>
      <c r="E5" s="137"/>
      <c r="F5" s="137"/>
      <c r="G5" s="203"/>
      <c r="H5" s="146"/>
      <c r="I5" s="119"/>
      <c r="J5" s="137"/>
      <c r="K5" s="119"/>
      <c r="L5" s="119"/>
      <c r="M5" s="116"/>
      <c r="N5" s="7" t="s">
        <v>966</v>
      </c>
      <c r="O5" s="5" t="s">
        <v>967</v>
      </c>
      <c r="P5" s="5" t="s">
        <v>99</v>
      </c>
      <c r="Q5" s="89"/>
      <c r="R5" s="104" t="s">
        <v>100</v>
      </c>
      <c r="S5" s="89">
        <v>15</v>
      </c>
      <c r="T5" s="98" t="s">
        <v>101</v>
      </c>
      <c r="U5" s="89">
        <v>15</v>
      </c>
      <c r="V5" s="5" t="s">
        <v>968</v>
      </c>
      <c r="W5" s="33" t="s">
        <v>104</v>
      </c>
      <c r="X5" s="89">
        <v>5</v>
      </c>
      <c r="Y5" s="104" t="s">
        <v>969</v>
      </c>
      <c r="Z5" s="104" t="s">
        <v>108</v>
      </c>
      <c r="AA5" s="89">
        <v>15</v>
      </c>
      <c r="AB5" s="104" t="s">
        <v>970</v>
      </c>
      <c r="AC5" s="104" t="s">
        <v>110</v>
      </c>
      <c r="AD5" s="89">
        <v>15</v>
      </c>
      <c r="AE5" s="104" t="s">
        <v>137</v>
      </c>
      <c r="AF5" s="107" t="s">
        <v>111</v>
      </c>
      <c r="AG5" s="89">
        <v>15</v>
      </c>
      <c r="AH5" s="104" t="s">
        <v>971</v>
      </c>
      <c r="AI5" s="104" t="s">
        <v>114</v>
      </c>
      <c r="AJ5" s="89">
        <v>10</v>
      </c>
      <c r="AK5" s="28" t="s">
        <v>972</v>
      </c>
      <c r="AL5" s="16">
        <v>78.260869565217391</v>
      </c>
      <c r="AM5" s="39" t="s">
        <v>212</v>
      </c>
      <c r="AN5" s="119"/>
      <c r="AO5" s="116"/>
      <c r="AP5" s="161"/>
      <c r="AQ5" s="164"/>
      <c r="AR5" s="119"/>
      <c r="AS5" s="116"/>
      <c r="AT5" s="149"/>
      <c r="AU5" s="119"/>
      <c r="AV5" s="119"/>
      <c r="AW5" s="119"/>
      <c r="AX5" s="119"/>
      <c r="AY5" s="119"/>
      <c r="AZ5" s="119"/>
      <c r="BA5" s="116"/>
      <c r="BB5" s="190"/>
      <c r="BC5" s="26">
        <v>3</v>
      </c>
      <c r="BD5" s="19" t="s">
        <v>973</v>
      </c>
      <c r="BE5" s="21" t="s">
        <v>957</v>
      </c>
      <c r="BF5" s="259">
        <v>43739</v>
      </c>
      <c r="BG5" s="259">
        <v>43799</v>
      </c>
      <c r="BH5" s="22" t="s">
        <v>974</v>
      </c>
    </row>
    <row r="6" spans="1:60" ht="51" x14ac:dyDescent="0.25">
      <c r="A6" s="184"/>
      <c r="B6" s="137"/>
      <c r="C6" s="137"/>
      <c r="D6" s="134"/>
      <c r="E6" s="137"/>
      <c r="F6" s="137"/>
      <c r="G6" s="203"/>
      <c r="H6" s="146"/>
      <c r="I6" s="119"/>
      <c r="J6" s="137"/>
      <c r="K6" s="119"/>
      <c r="L6" s="119"/>
      <c r="M6" s="116"/>
      <c r="N6" s="7" t="s">
        <v>975</v>
      </c>
      <c r="O6" s="5" t="s">
        <v>976</v>
      </c>
      <c r="P6" s="5" t="s">
        <v>133</v>
      </c>
      <c r="Q6" s="89"/>
      <c r="R6" s="104" t="s">
        <v>100</v>
      </c>
      <c r="S6" s="89">
        <v>15</v>
      </c>
      <c r="T6" s="98" t="s">
        <v>101</v>
      </c>
      <c r="U6" s="89">
        <v>15</v>
      </c>
      <c r="V6" s="5" t="s">
        <v>977</v>
      </c>
      <c r="W6" s="33" t="s">
        <v>105</v>
      </c>
      <c r="X6" s="89">
        <v>0</v>
      </c>
      <c r="Y6" s="104" t="s">
        <v>978</v>
      </c>
      <c r="Z6" s="104" t="s">
        <v>108</v>
      </c>
      <c r="AA6" s="89">
        <v>15</v>
      </c>
      <c r="AB6" s="104" t="s">
        <v>954</v>
      </c>
      <c r="AC6" s="104" t="s">
        <v>110</v>
      </c>
      <c r="AD6" s="89">
        <v>15</v>
      </c>
      <c r="AE6" s="104" t="s">
        <v>137</v>
      </c>
      <c r="AF6" s="104" t="s">
        <v>111</v>
      </c>
      <c r="AG6" s="89">
        <v>15</v>
      </c>
      <c r="AH6" s="104" t="s">
        <v>389</v>
      </c>
      <c r="AI6" s="104" t="s">
        <v>114</v>
      </c>
      <c r="AJ6" s="89">
        <v>10</v>
      </c>
      <c r="AK6" s="28" t="s">
        <v>979</v>
      </c>
      <c r="AL6" s="16" t="s">
        <v>212</v>
      </c>
      <c r="AM6" s="39">
        <v>73.91304347826086</v>
      </c>
      <c r="AN6" s="119"/>
      <c r="AO6" s="116"/>
      <c r="AP6" s="161"/>
      <c r="AQ6" s="164"/>
      <c r="AR6" s="119"/>
      <c r="AS6" s="116"/>
      <c r="AT6" s="149"/>
      <c r="AU6" s="119"/>
      <c r="AV6" s="119"/>
      <c r="AW6" s="119"/>
      <c r="AX6" s="119"/>
      <c r="AY6" s="119"/>
      <c r="AZ6" s="119"/>
      <c r="BA6" s="116"/>
      <c r="BB6" s="190"/>
      <c r="BC6" s="26">
        <v>4</v>
      </c>
      <c r="BD6" s="19" t="s">
        <v>980</v>
      </c>
      <c r="BE6" s="21"/>
      <c r="BF6" s="21"/>
      <c r="BG6" s="21"/>
      <c r="BH6" s="22"/>
    </row>
    <row r="7" spans="1:60" ht="51" x14ac:dyDescent="0.25">
      <c r="A7" s="184"/>
      <c r="B7" s="137"/>
      <c r="C7" s="137"/>
      <c r="D7" s="134"/>
      <c r="E7" s="137"/>
      <c r="F7" s="137"/>
      <c r="G7" s="203"/>
      <c r="H7" s="146"/>
      <c r="I7" s="119"/>
      <c r="J7" s="137"/>
      <c r="K7" s="119"/>
      <c r="L7" s="119"/>
      <c r="M7" s="116"/>
      <c r="N7" s="7" t="s">
        <v>981</v>
      </c>
      <c r="O7" s="5" t="s">
        <v>982</v>
      </c>
      <c r="P7" s="5" t="s">
        <v>99</v>
      </c>
      <c r="Q7" s="89"/>
      <c r="R7" s="104" t="s">
        <v>100</v>
      </c>
      <c r="S7" s="89">
        <v>15</v>
      </c>
      <c r="T7" s="98" t="s">
        <v>101</v>
      </c>
      <c r="U7" s="89">
        <v>15</v>
      </c>
      <c r="V7" s="5" t="s">
        <v>983</v>
      </c>
      <c r="W7" s="33" t="s">
        <v>104</v>
      </c>
      <c r="X7" s="89">
        <v>5</v>
      </c>
      <c r="Y7" s="104" t="s">
        <v>984</v>
      </c>
      <c r="Z7" s="104" t="s">
        <v>108</v>
      </c>
      <c r="AA7" s="89">
        <v>15</v>
      </c>
      <c r="AB7" s="104" t="s">
        <v>985</v>
      </c>
      <c r="AC7" s="104" t="s">
        <v>110</v>
      </c>
      <c r="AD7" s="89">
        <v>15</v>
      </c>
      <c r="AE7" s="104" t="s">
        <v>137</v>
      </c>
      <c r="AF7" s="104" t="s">
        <v>111</v>
      </c>
      <c r="AG7" s="89">
        <v>15</v>
      </c>
      <c r="AH7" s="104" t="s">
        <v>986</v>
      </c>
      <c r="AI7" s="104" t="s">
        <v>114</v>
      </c>
      <c r="AJ7" s="89">
        <v>10</v>
      </c>
      <c r="AK7" s="28" t="s">
        <v>633</v>
      </c>
      <c r="AL7" s="16">
        <v>78.260869565217391</v>
      </c>
      <c r="AM7" s="39" t="s">
        <v>212</v>
      </c>
      <c r="AN7" s="119"/>
      <c r="AO7" s="116"/>
      <c r="AP7" s="161"/>
      <c r="AQ7" s="164"/>
      <c r="AR7" s="119"/>
      <c r="AS7" s="116"/>
      <c r="AT7" s="149"/>
      <c r="AU7" s="119"/>
      <c r="AV7" s="119"/>
      <c r="AW7" s="119"/>
      <c r="AX7" s="119"/>
      <c r="AY7" s="119"/>
      <c r="AZ7" s="119"/>
      <c r="BA7" s="116"/>
      <c r="BB7" s="190"/>
      <c r="BC7" s="26">
        <v>5</v>
      </c>
      <c r="BD7" s="19"/>
      <c r="BE7" s="21"/>
      <c r="BF7" s="21"/>
      <c r="BG7" s="21"/>
      <c r="BH7" s="22"/>
    </row>
    <row r="8" spans="1:60" ht="64.5" thickBot="1" x14ac:dyDescent="0.3">
      <c r="A8" s="185"/>
      <c r="B8" s="138"/>
      <c r="C8" s="138"/>
      <c r="D8" s="135"/>
      <c r="E8" s="138"/>
      <c r="F8" s="138"/>
      <c r="G8" s="208"/>
      <c r="H8" s="147"/>
      <c r="I8" s="120"/>
      <c r="J8" s="138"/>
      <c r="K8" s="120"/>
      <c r="L8" s="120"/>
      <c r="M8" s="117"/>
      <c r="N8" s="8" t="s">
        <v>987</v>
      </c>
      <c r="O8" s="9" t="s">
        <v>988</v>
      </c>
      <c r="P8" s="9" t="s">
        <v>99</v>
      </c>
      <c r="Q8" s="90"/>
      <c r="R8" s="105" t="s">
        <v>100</v>
      </c>
      <c r="S8" s="90">
        <v>15</v>
      </c>
      <c r="T8" s="99" t="s">
        <v>101</v>
      </c>
      <c r="U8" s="90">
        <v>15</v>
      </c>
      <c r="V8" s="9" t="s">
        <v>989</v>
      </c>
      <c r="W8" s="217" t="s">
        <v>104</v>
      </c>
      <c r="X8" s="90">
        <v>5</v>
      </c>
      <c r="Y8" s="105" t="s">
        <v>984</v>
      </c>
      <c r="Z8" s="105" t="s">
        <v>108</v>
      </c>
      <c r="AA8" s="90">
        <v>15</v>
      </c>
      <c r="AB8" s="105" t="s">
        <v>990</v>
      </c>
      <c r="AC8" s="105" t="s">
        <v>110</v>
      </c>
      <c r="AD8" s="90">
        <v>15</v>
      </c>
      <c r="AE8" s="105" t="s">
        <v>137</v>
      </c>
      <c r="AF8" s="105" t="s">
        <v>111</v>
      </c>
      <c r="AG8" s="90">
        <v>15</v>
      </c>
      <c r="AH8" s="105" t="s">
        <v>991</v>
      </c>
      <c r="AI8" s="105" t="s">
        <v>114</v>
      </c>
      <c r="AJ8" s="90">
        <v>10</v>
      </c>
      <c r="AK8" s="6" t="s">
        <v>992</v>
      </c>
      <c r="AL8" s="17">
        <v>78.260869565217391</v>
      </c>
      <c r="AM8" s="18" t="s">
        <v>212</v>
      </c>
      <c r="AN8" s="120"/>
      <c r="AO8" s="117"/>
      <c r="AP8" s="162"/>
      <c r="AQ8" s="165"/>
      <c r="AR8" s="120"/>
      <c r="AS8" s="117"/>
      <c r="AT8" s="150"/>
      <c r="AU8" s="120"/>
      <c r="AV8" s="120"/>
      <c r="AW8" s="120"/>
      <c r="AX8" s="120"/>
      <c r="AY8" s="120"/>
      <c r="AZ8" s="120"/>
      <c r="BA8" s="117"/>
      <c r="BB8" s="191"/>
      <c r="BC8" s="27">
        <v>6</v>
      </c>
      <c r="BD8" s="20"/>
      <c r="BE8" s="23"/>
      <c r="BF8" s="23"/>
      <c r="BG8" s="23"/>
      <c r="BH8" s="24"/>
    </row>
    <row r="9" spans="1:60" ht="63.75" x14ac:dyDescent="0.25">
      <c r="A9" s="183" t="s">
        <v>141</v>
      </c>
      <c r="B9" s="136" t="s">
        <v>49</v>
      </c>
      <c r="C9" s="136" t="s">
        <v>63</v>
      </c>
      <c r="D9" s="211" t="s">
        <v>993</v>
      </c>
      <c r="E9" s="136" t="s">
        <v>994</v>
      </c>
      <c r="F9" s="136" t="s">
        <v>995</v>
      </c>
      <c r="G9" s="212" t="s">
        <v>996</v>
      </c>
      <c r="H9" s="145" t="s">
        <v>19</v>
      </c>
      <c r="I9" s="118">
        <v>4</v>
      </c>
      <c r="J9" s="136" t="s">
        <v>18</v>
      </c>
      <c r="K9" s="118">
        <v>3</v>
      </c>
      <c r="L9" s="118" t="s">
        <v>39</v>
      </c>
      <c r="M9" s="115">
        <v>12</v>
      </c>
      <c r="N9" s="70" t="s">
        <v>997</v>
      </c>
      <c r="O9" s="55" t="s">
        <v>998</v>
      </c>
      <c r="P9" s="55" t="s">
        <v>99</v>
      </c>
      <c r="Q9" s="88"/>
      <c r="R9" s="103" t="s">
        <v>100</v>
      </c>
      <c r="S9" s="88">
        <v>15</v>
      </c>
      <c r="T9" s="97" t="s">
        <v>101</v>
      </c>
      <c r="U9" s="88">
        <v>15</v>
      </c>
      <c r="V9" s="55" t="s">
        <v>999</v>
      </c>
      <c r="W9" s="60" t="s">
        <v>105</v>
      </c>
      <c r="X9" s="88">
        <v>0</v>
      </c>
      <c r="Y9" s="103" t="s">
        <v>1000</v>
      </c>
      <c r="Z9" s="103" t="s">
        <v>108</v>
      </c>
      <c r="AA9" s="88">
        <v>15</v>
      </c>
      <c r="AB9" s="103" t="s">
        <v>1001</v>
      </c>
      <c r="AC9" s="103" t="s">
        <v>110</v>
      </c>
      <c r="AD9" s="88">
        <v>15</v>
      </c>
      <c r="AE9" s="103" t="s">
        <v>137</v>
      </c>
      <c r="AF9" s="103" t="s">
        <v>111</v>
      </c>
      <c r="AG9" s="88">
        <v>15</v>
      </c>
      <c r="AH9" s="103" t="s">
        <v>1002</v>
      </c>
      <c r="AI9" s="103" t="s">
        <v>114</v>
      </c>
      <c r="AJ9" s="88">
        <v>10</v>
      </c>
      <c r="AK9" s="63" t="s">
        <v>1003</v>
      </c>
      <c r="AL9" s="64">
        <v>73.91304347826086</v>
      </c>
      <c r="AM9" s="96" t="s">
        <v>212</v>
      </c>
      <c r="AN9" s="130">
        <v>74</v>
      </c>
      <c r="AO9" s="126">
        <v>0</v>
      </c>
      <c r="AP9" s="160" t="s">
        <v>117</v>
      </c>
      <c r="AQ9" s="163" t="s">
        <v>118</v>
      </c>
      <c r="AR9" s="130">
        <v>74</v>
      </c>
      <c r="AS9" s="126">
        <v>0</v>
      </c>
      <c r="AT9" s="148">
        <v>0</v>
      </c>
      <c r="AU9" s="112">
        <v>0</v>
      </c>
      <c r="AV9" s="112" t="s">
        <v>19</v>
      </c>
      <c r="AW9" s="112">
        <v>4</v>
      </c>
      <c r="AX9" s="112" t="s">
        <v>18</v>
      </c>
      <c r="AY9" s="112">
        <v>3</v>
      </c>
      <c r="AZ9" s="118">
        <v>12</v>
      </c>
      <c r="BA9" s="115" t="s">
        <v>39</v>
      </c>
      <c r="BB9" s="189" t="s">
        <v>84</v>
      </c>
      <c r="BC9" s="66">
        <v>1</v>
      </c>
      <c r="BD9" s="71" t="s">
        <v>1004</v>
      </c>
      <c r="BE9" s="244" t="s">
        <v>1005</v>
      </c>
      <c r="BF9" s="347">
        <v>43678</v>
      </c>
      <c r="BG9" s="347">
        <v>43769</v>
      </c>
      <c r="BH9" s="69" t="s">
        <v>1006</v>
      </c>
    </row>
    <row r="10" spans="1:60" ht="63.75" x14ac:dyDescent="0.25">
      <c r="A10" s="184"/>
      <c r="B10" s="137"/>
      <c r="C10" s="137"/>
      <c r="D10" s="292"/>
      <c r="E10" s="137"/>
      <c r="F10" s="137"/>
      <c r="G10" s="294"/>
      <c r="H10" s="146"/>
      <c r="I10" s="119"/>
      <c r="J10" s="137"/>
      <c r="K10" s="119"/>
      <c r="L10" s="119"/>
      <c r="M10" s="116"/>
      <c r="N10" s="7" t="s">
        <v>987</v>
      </c>
      <c r="O10" s="5" t="s">
        <v>988</v>
      </c>
      <c r="P10" s="5" t="s">
        <v>99</v>
      </c>
      <c r="Q10" s="89">
        <v>15</v>
      </c>
      <c r="R10" s="104" t="s">
        <v>100</v>
      </c>
      <c r="S10" s="89">
        <v>15</v>
      </c>
      <c r="T10" s="98" t="s">
        <v>101</v>
      </c>
      <c r="U10" s="89">
        <v>15</v>
      </c>
      <c r="V10" s="5" t="s">
        <v>989</v>
      </c>
      <c r="W10" s="33" t="s">
        <v>104</v>
      </c>
      <c r="X10" s="89">
        <v>5</v>
      </c>
      <c r="Y10" s="104" t="s">
        <v>984</v>
      </c>
      <c r="Z10" s="104" t="s">
        <v>108</v>
      </c>
      <c r="AA10" s="89">
        <v>15</v>
      </c>
      <c r="AB10" s="104" t="s">
        <v>990</v>
      </c>
      <c r="AC10" s="104" t="s">
        <v>110</v>
      </c>
      <c r="AD10" s="89">
        <v>15</v>
      </c>
      <c r="AE10" s="104" t="s">
        <v>137</v>
      </c>
      <c r="AF10" s="104" t="s">
        <v>111</v>
      </c>
      <c r="AG10" s="89">
        <v>15</v>
      </c>
      <c r="AH10" s="104" t="s">
        <v>991</v>
      </c>
      <c r="AI10" s="104" t="s">
        <v>114</v>
      </c>
      <c r="AJ10" s="89">
        <v>10</v>
      </c>
      <c r="AK10" s="28" t="s">
        <v>992</v>
      </c>
      <c r="AL10" s="16">
        <v>91.304347826086953</v>
      </c>
      <c r="AM10" s="39" t="s">
        <v>212</v>
      </c>
      <c r="AN10" s="119"/>
      <c r="AO10" s="116"/>
      <c r="AP10" s="161"/>
      <c r="AQ10" s="164"/>
      <c r="AR10" s="119"/>
      <c r="AS10" s="116"/>
      <c r="AT10" s="149"/>
      <c r="AU10" s="113"/>
      <c r="AV10" s="113"/>
      <c r="AW10" s="113"/>
      <c r="AX10" s="113"/>
      <c r="AY10" s="113"/>
      <c r="AZ10" s="119"/>
      <c r="BA10" s="116"/>
      <c r="BB10" s="190"/>
      <c r="BC10" s="26">
        <v>2</v>
      </c>
      <c r="BD10" s="31" t="s">
        <v>1007</v>
      </c>
      <c r="BE10" s="21" t="s">
        <v>143</v>
      </c>
      <c r="BF10" s="259">
        <v>43739</v>
      </c>
      <c r="BG10" s="259">
        <v>43829</v>
      </c>
      <c r="BH10" s="22" t="s">
        <v>1008</v>
      </c>
    </row>
    <row r="11" spans="1:60" ht="63.75" x14ac:dyDescent="0.25">
      <c r="A11" s="184"/>
      <c r="B11" s="137"/>
      <c r="C11" s="137"/>
      <c r="D11" s="292"/>
      <c r="E11" s="137"/>
      <c r="F11" s="137"/>
      <c r="G11" s="294"/>
      <c r="H11" s="146"/>
      <c r="I11" s="119"/>
      <c r="J11" s="137"/>
      <c r="K11" s="119"/>
      <c r="L11" s="119"/>
      <c r="M11" s="116"/>
      <c r="N11" s="7" t="s">
        <v>966</v>
      </c>
      <c r="O11" s="5" t="s">
        <v>967</v>
      </c>
      <c r="P11" s="5" t="s">
        <v>99</v>
      </c>
      <c r="Q11" s="89">
        <v>15</v>
      </c>
      <c r="R11" s="104" t="s">
        <v>100</v>
      </c>
      <c r="S11" s="89">
        <v>15</v>
      </c>
      <c r="T11" s="98" t="s">
        <v>101</v>
      </c>
      <c r="U11" s="89">
        <v>15</v>
      </c>
      <c r="V11" s="5" t="s">
        <v>1009</v>
      </c>
      <c r="W11" s="33" t="s">
        <v>104</v>
      </c>
      <c r="X11" s="89">
        <v>5</v>
      </c>
      <c r="Y11" s="104" t="s">
        <v>969</v>
      </c>
      <c r="Z11" s="104" t="s">
        <v>108</v>
      </c>
      <c r="AA11" s="89">
        <v>15</v>
      </c>
      <c r="AB11" s="104" t="s">
        <v>970</v>
      </c>
      <c r="AC11" s="104" t="s">
        <v>110</v>
      </c>
      <c r="AD11" s="89">
        <v>15</v>
      </c>
      <c r="AE11" s="104" t="s">
        <v>137</v>
      </c>
      <c r="AF11" s="107" t="s">
        <v>111</v>
      </c>
      <c r="AG11" s="89">
        <v>15</v>
      </c>
      <c r="AH11" s="104" t="s">
        <v>971</v>
      </c>
      <c r="AI11" s="104" t="s">
        <v>114</v>
      </c>
      <c r="AJ11" s="89">
        <v>10</v>
      </c>
      <c r="AK11" s="28" t="s">
        <v>972</v>
      </c>
      <c r="AL11" s="16">
        <v>91.304347826086953</v>
      </c>
      <c r="AM11" s="39" t="s">
        <v>212</v>
      </c>
      <c r="AN11" s="119"/>
      <c r="AO11" s="116"/>
      <c r="AP11" s="161"/>
      <c r="AQ11" s="164"/>
      <c r="AR11" s="119"/>
      <c r="AS11" s="116"/>
      <c r="AT11" s="149"/>
      <c r="AU11" s="113"/>
      <c r="AV11" s="113"/>
      <c r="AW11" s="113"/>
      <c r="AX11" s="113"/>
      <c r="AY11" s="113"/>
      <c r="AZ11" s="119"/>
      <c r="BA11" s="116"/>
      <c r="BB11" s="190"/>
      <c r="BC11" s="26">
        <v>3</v>
      </c>
      <c r="BD11" s="31" t="s">
        <v>1010</v>
      </c>
      <c r="BE11" s="21" t="s">
        <v>1011</v>
      </c>
      <c r="BF11" s="259">
        <v>43739</v>
      </c>
      <c r="BG11" s="259">
        <v>43799</v>
      </c>
      <c r="BH11" s="22" t="s">
        <v>644</v>
      </c>
    </row>
    <row r="12" spans="1:60" ht="30" x14ac:dyDescent="0.25">
      <c r="A12" s="184"/>
      <c r="B12" s="137"/>
      <c r="C12" s="137"/>
      <c r="D12" s="292"/>
      <c r="E12" s="137"/>
      <c r="F12" s="137"/>
      <c r="G12" s="294"/>
      <c r="H12" s="146"/>
      <c r="I12" s="119"/>
      <c r="J12" s="137"/>
      <c r="K12" s="119"/>
      <c r="L12" s="119"/>
      <c r="M12" s="116"/>
      <c r="N12" s="7"/>
      <c r="O12" s="5"/>
      <c r="P12" s="5"/>
      <c r="Q12" s="89" t="s">
        <v>212</v>
      </c>
      <c r="R12" s="104"/>
      <c r="S12" s="89" t="s">
        <v>212</v>
      </c>
      <c r="T12" s="98"/>
      <c r="U12" s="89" t="s">
        <v>212</v>
      </c>
      <c r="V12" s="5"/>
      <c r="W12" s="98"/>
      <c r="X12" s="89" t="s">
        <v>212</v>
      </c>
      <c r="Y12" s="104"/>
      <c r="Z12" s="104"/>
      <c r="AA12" s="89" t="s">
        <v>212</v>
      </c>
      <c r="AB12" s="104"/>
      <c r="AC12" s="104"/>
      <c r="AD12" s="89" t="s">
        <v>212</v>
      </c>
      <c r="AE12" s="104"/>
      <c r="AF12" s="104"/>
      <c r="AG12" s="89" t="s">
        <v>212</v>
      </c>
      <c r="AH12" s="104"/>
      <c r="AI12" s="104"/>
      <c r="AJ12" s="89" t="s">
        <v>212</v>
      </c>
      <c r="AK12" s="28"/>
      <c r="AL12" s="16" t="s">
        <v>212</v>
      </c>
      <c r="AM12" s="39" t="s">
        <v>212</v>
      </c>
      <c r="AN12" s="119"/>
      <c r="AO12" s="116"/>
      <c r="AP12" s="161"/>
      <c r="AQ12" s="164"/>
      <c r="AR12" s="119"/>
      <c r="AS12" s="116"/>
      <c r="AT12" s="149"/>
      <c r="AU12" s="113"/>
      <c r="AV12" s="113"/>
      <c r="AW12" s="113"/>
      <c r="AX12" s="113"/>
      <c r="AY12" s="113"/>
      <c r="AZ12" s="119"/>
      <c r="BA12" s="116"/>
      <c r="BB12" s="190"/>
      <c r="BC12" s="26">
        <v>4</v>
      </c>
      <c r="BD12" s="19" t="s">
        <v>1012</v>
      </c>
      <c r="BE12" s="21"/>
      <c r="BF12" s="21"/>
      <c r="BG12" s="21"/>
      <c r="BH12" s="22"/>
    </row>
    <row r="13" spans="1:60" ht="15.75" thickBot="1" x14ac:dyDescent="0.3">
      <c r="A13" s="185"/>
      <c r="B13" s="138"/>
      <c r="C13" s="138"/>
      <c r="D13" s="215"/>
      <c r="E13" s="138"/>
      <c r="F13" s="138"/>
      <c r="G13" s="216"/>
      <c r="H13" s="147"/>
      <c r="I13" s="120"/>
      <c r="J13" s="138"/>
      <c r="K13" s="120"/>
      <c r="L13" s="120"/>
      <c r="M13" s="117"/>
      <c r="N13" s="8"/>
      <c r="O13" s="9"/>
      <c r="P13" s="9"/>
      <c r="Q13" s="90" t="s">
        <v>212</v>
      </c>
      <c r="R13" s="105"/>
      <c r="S13" s="90" t="s">
        <v>212</v>
      </c>
      <c r="T13" s="99"/>
      <c r="U13" s="90" t="s">
        <v>212</v>
      </c>
      <c r="V13" s="9"/>
      <c r="W13" s="99"/>
      <c r="X13" s="90" t="s">
        <v>212</v>
      </c>
      <c r="Y13" s="105"/>
      <c r="Z13" s="105"/>
      <c r="AA13" s="90" t="s">
        <v>212</v>
      </c>
      <c r="AB13" s="105"/>
      <c r="AC13" s="105"/>
      <c r="AD13" s="90" t="s">
        <v>212</v>
      </c>
      <c r="AE13" s="105"/>
      <c r="AF13" s="105"/>
      <c r="AG13" s="90" t="s">
        <v>212</v>
      </c>
      <c r="AH13" s="105"/>
      <c r="AI13" s="105"/>
      <c r="AJ13" s="90" t="s">
        <v>212</v>
      </c>
      <c r="AK13" s="6"/>
      <c r="AL13" s="17" t="s">
        <v>212</v>
      </c>
      <c r="AM13" s="18" t="s">
        <v>212</v>
      </c>
      <c r="AN13" s="120"/>
      <c r="AO13" s="117"/>
      <c r="AP13" s="162"/>
      <c r="AQ13" s="165"/>
      <c r="AR13" s="120"/>
      <c r="AS13" s="117"/>
      <c r="AT13" s="150"/>
      <c r="AU13" s="114"/>
      <c r="AV13" s="114"/>
      <c r="AW13" s="114"/>
      <c r="AX13" s="114"/>
      <c r="AY13" s="114"/>
      <c r="AZ13" s="120"/>
      <c r="BA13" s="117"/>
      <c r="BB13" s="191"/>
      <c r="BC13" s="27">
        <v>5</v>
      </c>
      <c r="BD13" s="20"/>
      <c r="BE13" s="23"/>
      <c r="BF13" s="23"/>
      <c r="BG13" s="23"/>
      <c r="BH13" s="24"/>
    </row>
    <row r="14" spans="1:60" x14ac:dyDescent="0.25">
      <c r="A14" s="186"/>
      <c r="B14" s="121"/>
      <c r="C14" s="121"/>
      <c r="D14" s="125"/>
      <c r="E14" s="121"/>
      <c r="F14" s="121"/>
      <c r="G14" s="132"/>
      <c r="H14" s="121"/>
      <c r="I14" s="111" t="s">
        <v>212</v>
      </c>
      <c r="J14" s="121"/>
      <c r="K14" s="111" t="s">
        <v>212</v>
      </c>
      <c r="L14" s="111" t="s">
        <v>212</v>
      </c>
      <c r="M14" s="111" t="s">
        <v>212</v>
      </c>
      <c r="N14" s="73"/>
      <c r="O14" s="73"/>
      <c r="P14" s="73"/>
      <c r="Q14" s="91" t="s">
        <v>212</v>
      </c>
      <c r="R14" s="94"/>
      <c r="S14" s="91" t="s">
        <v>212</v>
      </c>
      <c r="T14" s="93"/>
      <c r="U14" s="91" t="s">
        <v>212</v>
      </c>
      <c r="V14" s="73"/>
      <c r="W14" s="93"/>
      <c r="X14" s="91" t="s">
        <v>212</v>
      </c>
      <c r="Y14" s="94"/>
      <c r="Z14" s="94"/>
      <c r="AA14" s="91" t="s">
        <v>212</v>
      </c>
      <c r="AB14" s="94"/>
      <c r="AC14" s="94"/>
      <c r="AD14" s="91" t="s">
        <v>212</v>
      </c>
      <c r="AE14" s="94"/>
      <c r="AF14" s="94"/>
      <c r="AG14" s="91" t="s">
        <v>212</v>
      </c>
      <c r="AH14" s="94"/>
      <c r="AI14" s="94"/>
      <c r="AJ14" s="91" t="s">
        <v>212</v>
      </c>
      <c r="AK14" s="94"/>
      <c r="AL14" s="100" t="s">
        <v>212</v>
      </c>
      <c r="AM14" s="100" t="s">
        <v>212</v>
      </c>
      <c r="AN14" s="122">
        <v>0</v>
      </c>
      <c r="AO14" s="122">
        <v>0</v>
      </c>
      <c r="AP14" s="123"/>
      <c r="AQ14" s="124"/>
      <c r="AR14" s="122">
        <v>0</v>
      </c>
      <c r="AS14" s="122">
        <v>0</v>
      </c>
      <c r="AT14" s="111">
        <v>0</v>
      </c>
      <c r="AU14" s="111">
        <v>0</v>
      </c>
      <c r="AV14" s="111" t="s">
        <v>212</v>
      </c>
      <c r="AW14" s="111" t="s">
        <v>212</v>
      </c>
      <c r="AX14" s="111" t="s">
        <v>212</v>
      </c>
      <c r="AY14" s="111" t="s">
        <v>212</v>
      </c>
      <c r="AZ14" s="111" t="s">
        <v>212</v>
      </c>
      <c r="BA14" s="111" t="s">
        <v>212</v>
      </c>
      <c r="BB14" s="111" t="s">
        <v>212</v>
      </c>
      <c r="BC14" s="78">
        <v>1</v>
      </c>
      <c r="BD14" s="79"/>
      <c r="BE14" s="80"/>
      <c r="BF14" s="80"/>
      <c r="BG14" s="80"/>
      <c r="BH14" s="80"/>
    </row>
    <row r="15" spans="1:60" x14ac:dyDescent="0.25">
      <c r="A15" s="186"/>
      <c r="B15" s="121"/>
      <c r="C15" s="121"/>
      <c r="D15" s="125"/>
      <c r="E15" s="121"/>
      <c r="F15" s="121"/>
      <c r="G15" s="132"/>
      <c r="H15" s="121"/>
      <c r="I15" s="111"/>
      <c r="J15" s="121"/>
      <c r="K15" s="111"/>
      <c r="L15" s="111"/>
      <c r="M15" s="111"/>
      <c r="N15" s="73"/>
      <c r="O15" s="73"/>
      <c r="P15" s="73"/>
      <c r="Q15" s="91" t="s">
        <v>212</v>
      </c>
      <c r="R15" s="94"/>
      <c r="S15" s="91" t="s">
        <v>212</v>
      </c>
      <c r="T15" s="93"/>
      <c r="U15" s="91" t="s">
        <v>212</v>
      </c>
      <c r="V15" s="73"/>
      <c r="W15" s="93"/>
      <c r="X15" s="91" t="s">
        <v>212</v>
      </c>
      <c r="Y15" s="94"/>
      <c r="Z15" s="94"/>
      <c r="AA15" s="91" t="s">
        <v>212</v>
      </c>
      <c r="AB15" s="94"/>
      <c r="AC15" s="94"/>
      <c r="AD15" s="91" t="s">
        <v>212</v>
      </c>
      <c r="AE15" s="94"/>
      <c r="AF15" s="94"/>
      <c r="AG15" s="91" t="s">
        <v>212</v>
      </c>
      <c r="AH15" s="94"/>
      <c r="AI15" s="94"/>
      <c r="AJ15" s="91" t="s">
        <v>212</v>
      </c>
      <c r="AK15" s="94"/>
      <c r="AL15" s="100" t="s">
        <v>212</v>
      </c>
      <c r="AM15" s="100" t="s">
        <v>212</v>
      </c>
      <c r="AN15" s="111"/>
      <c r="AO15" s="111"/>
      <c r="AP15" s="123"/>
      <c r="AQ15" s="124"/>
      <c r="AR15" s="111"/>
      <c r="AS15" s="111"/>
      <c r="AT15" s="111"/>
      <c r="AU15" s="111"/>
      <c r="AV15" s="111"/>
      <c r="AW15" s="111"/>
      <c r="AX15" s="111"/>
      <c r="AY15" s="111"/>
      <c r="AZ15" s="111"/>
      <c r="BA15" s="111"/>
      <c r="BB15" s="111"/>
      <c r="BC15" s="81">
        <v>2</v>
      </c>
      <c r="BD15" s="79"/>
      <c r="BE15" s="80"/>
      <c r="BF15" s="80"/>
      <c r="BG15" s="80"/>
      <c r="BH15" s="80"/>
    </row>
    <row r="16" spans="1:60" x14ac:dyDescent="0.25">
      <c r="A16" s="186"/>
      <c r="B16" s="121"/>
      <c r="C16" s="121"/>
      <c r="D16" s="125"/>
      <c r="E16" s="121"/>
      <c r="F16" s="121"/>
      <c r="G16" s="132"/>
      <c r="H16" s="121"/>
      <c r="I16" s="111"/>
      <c r="J16" s="121"/>
      <c r="K16" s="111"/>
      <c r="L16" s="111"/>
      <c r="M16" s="111"/>
      <c r="N16" s="73"/>
      <c r="O16" s="73"/>
      <c r="P16" s="73"/>
      <c r="Q16" s="91" t="s">
        <v>212</v>
      </c>
      <c r="R16" s="94"/>
      <c r="S16" s="91" t="s">
        <v>212</v>
      </c>
      <c r="T16" s="93"/>
      <c r="U16" s="91" t="s">
        <v>212</v>
      </c>
      <c r="V16" s="73"/>
      <c r="W16" s="93"/>
      <c r="X16" s="91" t="s">
        <v>212</v>
      </c>
      <c r="Y16" s="94"/>
      <c r="Z16" s="94"/>
      <c r="AA16" s="91" t="s">
        <v>212</v>
      </c>
      <c r="AB16" s="94"/>
      <c r="AC16" s="94"/>
      <c r="AD16" s="91" t="s">
        <v>212</v>
      </c>
      <c r="AE16" s="94"/>
      <c r="AF16" s="94"/>
      <c r="AG16" s="91" t="s">
        <v>212</v>
      </c>
      <c r="AH16" s="94"/>
      <c r="AI16" s="94"/>
      <c r="AJ16" s="91" t="s">
        <v>212</v>
      </c>
      <c r="AK16" s="94"/>
      <c r="AL16" s="100" t="s">
        <v>212</v>
      </c>
      <c r="AM16" s="100" t="s">
        <v>212</v>
      </c>
      <c r="AN16" s="111"/>
      <c r="AO16" s="111"/>
      <c r="AP16" s="123"/>
      <c r="AQ16" s="124"/>
      <c r="AR16" s="111"/>
      <c r="AS16" s="111"/>
      <c r="AT16" s="111"/>
      <c r="AU16" s="111"/>
      <c r="AV16" s="111"/>
      <c r="AW16" s="111"/>
      <c r="AX16" s="111"/>
      <c r="AY16" s="111"/>
      <c r="AZ16" s="111"/>
      <c r="BA16" s="111"/>
      <c r="BB16" s="111"/>
      <c r="BC16" s="81">
        <v>3</v>
      </c>
      <c r="BD16" s="79"/>
      <c r="BE16" s="80"/>
      <c r="BF16" s="80"/>
      <c r="BG16" s="80"/>
      <c r="BH16" s="80"/>
    </row>
    <row r="17" spans="1:60" x14ac:dyDescent="0.25">
      <c r="A17" s="186"/>
      <c r="B17" s="121"/>
      <c r="C17" s="121"/>
      <c r="D17" s="125"/>
      <c r="E17" s="121"/>
      <c r="F17" s="121"/>
      <c r="G17" s="132"/>
      <c r="H17" s="121"/>
      <c r="I17" s="111"/>
      <c r="J17" s="121"/>
      <c r="K17" s="111"/>
      <c r="L17" s="111"/>
      <c r="M17" s="111"/>
      <c r="N17" s="73"/>
      <c r="O17" s="73"/>
      <c r="P17" s="73"/>
      <c r="Q17" s="91" t="s">
        <v>212</v>
      </c>
      <c r="R17" s="94"/>
      <c r="S17" s="91" t="s">
        <v>212</v>
      </c>
      <c r="T17" s="93"/>
      <c r="U17" s="91" t="s">
        <v>212</v>
      </c>
      <c r="V17" s="73"/>
      <c r="W17" s="93"/>
      <c r="X17" s="91" t="s">
        <v>212</v>
      </c>
      <c r="Y17" s="94"/>
      <c r="Z17" s="94"/>
      <c r="AA17" s="91" t="s">
        <v>212</v>
      </c>
      <c r="AB17" s="94"/>
      <c r="AC17" s="94"/>
      <c r="AD17" s="91" t="s">
        <v>212</v>
      </c>
      <c r="AE17" s="94"/>
      <c r="AF17" s="94"/>
      <c r="AG17" s="91" t="s">
        <v>212</v>
      </c>
      <c r="AH17" s="94"/>
      <c r="AI17" s="94"/>
      <c r="AJ17" s="91" t="s">
        <v>212</v>
      </c>
      <c r="AK17" s="94"/>
      <c r="AL17" s="100" t="s">
        <v>212</v>
      </c>
      <c r="AM17" s="100" t="s">
        <v>212</v>
      </c>
      <c r="AN17" s="111"/>
      <c r="AO17" s="111"/>
      <c r="AP17" s="123"/>
      <c r="AQ17" s="124"/>
      <c r="AR17" s="111"/>
      <c r="AS17" s="111"/>
      <c r="AT17" s="111"/>
      <c r="AU17" s="111"/>
      <c r="AV17" s="111"/>
      <c r="AW17" s="111"/>
      <c r="AX17" s="111"/>
      <c r="AY17" s="111"/>
      <c r="AZ17" s="111"/>
      <c r="BA17" s="111"/>
      <c r="BB17" s="111"/>
      <c r="BC17" s="81">
        <v>4</v>
      </c>
      <c r="BD17" s="79"/>
      <c r="BE17" s="80"/>
      <c r="BF17" s="80"/>
      <c r="BG17" s="80"/>
      <c r="BH17" s="80"/>
    </row>
    <row r="18" spans="1:60" x14ac:dyDescent="0.25">
      <c r="A18" s="186"/>
      <c r="B18" s="121"/>
      <c r="C18" s="121"/>
      <c r="D18" s="125"/>
      <c r="E18" s="121"/>
      <c r="F18" s="121"/>
      <c r="G18" s="132"/>
      <c r="H18" s="121"/>
      <c r="I18" s="111"/>
      <c r="J18" s="121"/>
      <c r="K18" s="111"/>
      <c r="L18" s="111"/>
      <c r="M18" s="111"/>
      <c r="N18" s="73"/>
      <c r="O18" s="73"/>
      <c r="P18" s="73"/>
      <c r="Q18" s="91" t="s">
        <v>212</v>
      </c>
      <c r="R18" s="94"/>
      <c r="S18" s="91" t="s">
        <v>212</v>
      </c>
      <c r="T18" s="93"/>
      <c r="U18" s="91" t="s">
        <v>212</v>
      </c>
      <c r="V18" s="73"/>
      <c r="W18" s="93"/>
      <c r="X18" s="91" t="s">
        <v>212</v>
      </c>
      <c r="Y18" s="94"/>
      <c r="Z18" s="94"/>
      <c r="AA18" s="91" t="s">
        <v>212</v>
      </c>
      <c r="AB18" s="94"/>
      <c r="AC18" s="94"/>
      <c r="AD18" s="91" t="s">
        <v>212</v>
      </c>
      <c r="AE18" s="94"/>
      <c r="AF18" s="94"/>
      <c r="AG18" s="91" t="s">
        <v>212</v>
      </c>
      <c r="AH18" s="94"/>
      <c r="AI18" s="94"/>
      <c r="AJ18" s="91" t="s">
        <v>212</v>
      </c>
      <c r="AK18" s="94"/>
      <c r="AL18" s="100" t="s">
        <v>212</v>
      </c>
      <c r="AM18" s="100" t="s">
        <v>212</v>
      </c>
      <c r="AN18" s="111"/>
      <c r="AO18" s="111"/>
      <c r="AP18" s="123"/>
      <c r="AQ18" s="124"/>
      <c r="AR18" s="111"/>
      <c r="AS18" s="111"/>
      <c r="AT18" s="111"/>
      <c r="AU18" s="111"/>
      <c r="AV18" s="111"/>
      <c r="AW18" s="111"/>
      <c r="AX18" s="111"/>
      <c r="AY18" s="111"/>
      <c r="AZ18" s="111"/>
      <c r="BA18" s="111"/>
      <c r="BB18" s="111"/>
      <c r="BC18" s="81">
        <v>5</v>
      </c>
      <c r="BD18" s="79"/>
      <c r="BE18" s="80"/>
      <c r="BF18" s="80"/>
      <c r="BG18" s="80"/>
      <c r="BH18" s="80"/>
    </row>
    <row r="19" spans="1:60" x14ac:dyDescent="0.25">
      <c r="A19" s="186"/>
      <c r="B19" s="121"/>
      <c r="C19" s="121"/>
      <c r="D19" s="125"/>
      <c r="E19" s="121"/>
      <c r="F19" s="131"/>
      <c r="G19" s="132"/>
      <c r="H19" s="121"/>
      <c r="I19" s="111" t="s">
        <v>212</v>
      </c>
      <c r="J19" s="121"/>
      <c r="K19" s="111" t="s">
        <v>212</v>
      </c>
      <c r="L19" s="111" t="s">
        <v>212</v>
      </c>
      <c r="M19" s="111" t="s">
        <v>212</v>
      </c>
      <c r="N19" s="73"/>
      <c r="O19" s="73"/>
      <c r="P19" s="73"/>
      <c r="Q19" s="91" t="s">
        <v>212</v>
      </c>
      <c r="R19" s="94"/>
      <c r="S19" s="91" t="s">
        <v>212</v>
      </c>
      <c r="T19" s="93"/>
      <c r="U19" s="91" t="s">
        <v>212</v>
      </c>
      <c r="V19" s="73"/>
      <c r="W19" s="93"/>
      <c r="X19" s="91" t="s">
        <v>212</v>
      </c>
      <c r="Y19" s="94"/>
      <c r="Z19" s="94"/>
      <c r="AA19" s="91" t="s">
        <v>212</v>
      </c>
      <c r="AB19" s="94"/>
      <c r="AC19" s="94"/>
      <c r="AD19" s="91" t="s">
        <v>212</v>
      </c>
      <c r="AE19" s="94"/>
      <c r="AF19" s="94"/>
      <c r="AG19" s="91" t="s">
        <v>212</v>
      </c>
      <c r="AH19" s="94"/>
      <c r="AI19" s="94"/>
      <c r="AJ19" s="91" t="s">
        <v>212</v>
      </c>
      <c r="AK19" s="94"/>
      <c r="AL19" s="100" t="s">
        <v>212</v>
      </c>
      <c r="AM19" s="100" t="s">
        <v>212</v>
      </c>
      <c r="AN19" s="122">
        <v>0</v>
      </c>
      <c r="AO19" s="122">
        <v>0</v>
      </c>
      <c r="AP19" s="123"/>
      <c r="AQ19" s="124"/>
      <c r="AR19" s="122">
        <v>0</v>
      </c>
      <c r="AS19" s="122">
        <v>0</v>
      </c>
      <c r="AT19" s="111">
        <v>0</v>
      </c>
      <c r="AU19" s="111">
        <v>0</v>
      </c>
      <c r="AV19" s="111" t="s">
        <v>212</v>
      </c>
      <c r="AW19" s="111" t="s">
        <v>212</v>
      </c>
      <c r="AX19" s="111" t="s">
        <v>212</v>
      </c>
      <c r="AY19" s="111" t="s">
        <v>212</v>
      </c>
      <c r="AZ19" s="111" t="s">
        <v>212</v>
      </c>
      <c r="BA19" s="111" t="s">
        <v>212</v>
      </c>
      <c r="BB19" s="111" t="s">
        <v>212</v>
      </c>
      <c r="BC19" s="78">
        <v>1</v>
      </c>
      <c r="BD19" s="79"/>
      <c r="BE19" s="80"/>
      <c r="BF19" s="80"/>
      <c r="BG19" s="80"/>
      <c r="BH19" s="80"/>
    </row>
    <row r="20" spans="1:60" x14ac:dyDescent="0.25">
      <c r="A20" s="186"/>
      <c r="B20" s="121"/>
      <c r="C20" s="121"/>
      <c r="D20" s="125"/>
      <c r="E20" s="121"/>
      <c r="F20" s="131"/>
      <c r="G20" s="132"/>
      <c r="H20" s="121"/>
      <c r="I20" s="111"/>
      <c r="J20" s="121"/>
      <c r="K20" s="111"/>
      <c r="L20" s="111"/>
      <c r="M20" s="111"/>
      <c r="N20" s="73"/>
      <c r="O20" s="73"/>
      <c r="P20" s="73"/>
      <c r="Q20" s="91" t="s">
        <v>212</v>
      </c>
      <c r="R20" s="94"/>
      <c r="S20" s="91" t="s">
        <v>212</v>
      </c>
      <c r="T20" s="93"/>
      <c r="U20" s="91" t="s">
        <v>212</v>
      </c>
      <c r="V20" s="73"/>
      <c r="W20" s="93"/>
      <c r="X20" s="91" t="s">
        <v>212</v>
      </c>
      <c r="Y20" s="94"/>
      <c r="Z20" s="94"/>
      <c r="AA20" s="91" t="s">
        <v>212</v>
      </c>
      <c r="AB20" s="94"/>
      <c r="AC20" s="94"/>
      <c r="AD20" s="91" t="s">
        <v>212</v>
      </c>
      <c r="AE20" s="94"/>
      <c r="AF20" s="94"/>
      <c r="AG20" s="91" t="s">
        <v>212</v>
      </c>
      <c r="AH20" s="94"/>
      <c r="AI20" s="94"/>
      <c r="AJ20" s="91" t="s">
        <v>212</v>
      </c>
      <c r="AK20" s="94"/>
      <c r="AL20" s="100" t="s">
        <v>212</v>
      </c>
      <c r="AM20" s="100" t="s">
        <v>212</v>
      </c>
      <c r="AN20" s="111"/>
      <c r="AO20" s="111"/>
      <c r="AP20" s="123"/>
      <c r="AQ20" s="124"/>
      <c r="AR20" s="111"/>
      <c r="AS20" s="111"/>
      <c r="AT20" s="111"/>
      <c r="AU20" s="111"/>
      <c r="AV20" s="111"/>
      <c r="AW20" s="111"/>
      <c r="AX20" s="111"/>
      <c r="AY20" s="111"/>
      <c r="AZ20" s="111"/>
      <c r="BA20" s="111"/>
      <c r="BB20" s="111"/>
      <c r="BC20" s="81">
        <v>2</v>
      </c>
      <c r="BD20" s="79"/>
      <c r="BE20" s="80"/>
      <c r="BF20" s="80"/>
      <c r="BG20" s="80"/>
      <c r="BH20" s="80"/>
    </row>
    <row r="21" spans="1:60" x14ac:dyDescent="0.25">
      <c r="A21" s="186"/>
      <c r="B21" s="121"/>
      <c r="C21" s="121"/>
      <c r="D21" s="125"/>
      <c r="E21" s="121"/>
      <c r="F21" s="131"/>
      <c r="G21" s="132"/>
      <c r="H21" s="121"/>
      <c r="I21" s="111"/>
      <c r="J21" s="121"/>
      <c r="K21" s="111"/>
      <c r="L21" s="111"/>
      <c r="M21" s="111"/>
      <c r="N21" s="73"/>
      <c r="O21" s="73"/>
      <c r="P21" s="73"/>
      <c r="Q21" s="91" t="s">
        <v>212</v>
      </c>
      <c r="R21" s="94"/>
      <c r="S21" s="91" t="s">
        <v>212</v>
      </c>
      <c r="T21" s="93"/>
      <c r="U21" s="91" t="s">
        <v>212</v>
      </c>
      <c r="V21" s="73"/>
      <c r="W21" s="93"/>
      <c r="X21" s="91" t="s">
        <v>212</v>
      </c>
      <c r="Y21" s="94"/>
      <c r="Z21" s="94"/>
      <c r="AA21" s="91" t="s">
        <v>212</v>
      </c>
      <c r="AB21" s="94"/>
      <c r="AC21" s="94"/>
      <c r="AD21" s="91" t="s">
        <v>212</v>
      </c>
      <c r="AE21" s="94"/>
      <c r="AF21" s="94"/>
      <c r="AG21" s="91" t="s">
        <v>212</v>
      </c>
      <c r="AH21" s="94"/>
      <c r="AI21" s="94"/>
      <c r="AJ21" s="91" t="s">
        <v>212</v>
      </c>
      <c r="AK21" s="94"/>
      <c r="AL21" s="100" t="s">
        <v>212</v>
      </c>
      <c r="AM21" s="100" t="s">
        <v>212</v>
      </c>
      <c r="AN21" s="111"/>
      <c r="AO21" s="111"/>
      <c r="AP21" s="123"/>
      <c r="AQ21" s="124"/>
      <c r="AR21" s="111"/>
      <c r="AS21" s="111"/>
      <c r="AT21" s="111"/>
      <c r="AU21" s="111"/>
      <c r="AV21" s="111"/>
      <c r="AW21" s="111"/>
      <c r="AX21" s="111"/>
      <c r="AY21" s="111"/>
      <c r="AZ21" s="111"/>
      <c r="BA21" s="111"/>
      <c r="BB21" s="111"/>
      <c r="BC21" s="81">
        <v>3</v>
      </c>
      <c r="BD21" s="79"/>
      <c r="BE21" s="80"/>
      <c r="BF21" s="80"/>
      <c r="BG21" s="80"/>
      <c r="BH21" s="80"/>
    </row>
    <row r="22" spans="1:60" x14ac:dyDescent="0.25">
      <c r="A22" s="186"/>
      <c r="B22" s="121"/>
      <c r="C22" s="121"/>
      <c r="D22" s="125"/>
      <c r="E22" s="121"/>
      <c r="F22" s="131"/>
      <c r="G22" s="132"/>
      <c r="H22" s="121"/>
      <c r="I22" s="111"/>
      <c r="J22" s="121"/>
      <c r="K22" s="111"/>
      <c r="L22" s="111"/>
      <c r="M22" s="111"/>
      <c r="N22" s="73"/>
      <c r="O22" s="73"/>
      <c r="P22" s="73"/>
      <c r="Q22" s="91" t="s">
        <v>212</v>
      </c>
      <c r="R22" s="94"/>
      <c r="S22" s="91" t="s">
        <v>212</v>
      </c>
      <c r="T22" s="93"/>
      <c r="U22" s="91" t="s">
        <v>212</v>
      </c>
      <c r="V22" s="73"/>
      <c r="W22" s="93"/>
      <c r="X22" s="91" t="s">
        <v>212</v>
      </c>
      <c r="Y22" s="94"/>
      <c r="Z22" s="94"/>
      <c r="AA22" s="91" t="s">
        <v>212</v>
      </c>
      <c r="AB22" s="94"/>
      <c r="AC22" s="94"/>
      <c r="AD22" s="91" t="s">
        <v>212</v>
      </c>
      <c r="AE22" s="94"/>
      <c r="AF22" s="94"/>
      <c r="AG22" s="91" t="s">
        <v>212</v>
      </c>
      <c r="AH22" s="94"/>
      <c r="AI22" s="94"/>
      <c r="AJ22" s="91" t="s">
        <v>212</v>
      </c>
      <c r="AK22" s="94"/>
      <c r="AL22" s="100" t="s">
        <v>212</v>
      </c>
      <c r="AM22" s="100" t="s">
        <v>212</v>
      </c>
      <c r="AN22" s="111"/>
      <c r="AO22" s="111"/>
      <c r="AP22" s="123"/>
      <c r="AQ22" s="124"/>
      <c r="AR22" s="111"/>
      <c r="AS22" s="111"/>
      <c r="AT22" s="111"/>
      <c r="AU22" s="111"/>
      <c r="AV22" s="111"/>
      <c r="AW22" s="111"/>
      <c r="AX22" s="111"/>
      <c r="AY22" s="111"/>
      <c r="AZ22" s="111"/>
      <c r="BA22" s="111"/>
      <c r="BB22" s="111"/>
      <c r="BC22" s="81">
        <v>4</v>
      </c>
      <c r="BD22" s="79"/>
      <c r="BE22" s="80"/>
      <c r="BF22" s="80"/>
      <c r="BG22" s="80"/>
      <c r="BH22" s="80"/>
    </row>
    <row r="23" spans="1:60" x14ac:dyDescent="0.25">
      <c r="A23" s="186"/>
      <c r="B23" s="121"/>
      <c r="C23" s="121"/>
      <c r="D23" s="125"/>
      <c r="E23" s="121"/>
      <c r="F23" s="131"/>
      <c r="G23" s="132"/>
      <c r="H23" s="121"/>
      <c r="I23" s="111"/>
      <c r="J23" s="121"/>
      <c r="K23" s="111"/>
      <c r="L23" s="111"/>
      <c r="M23" s="111"/>
      <c r="N23" s="73"/>
      <c r="O23" s="73"/>
      <c r="P23" s="73"/>
      <c r="Q23" s="91" t="s">
        <v>212</v>
      </c>
      <c r="R23" s="94"/>
      <c r="S23" s="91" t="s">
        <v>212</v>
      </c>
      <c r="T23" s="93"/>
      <c r="U23" s="91" t="s">
        <v>212</v>
      </c>
      <c r="V23" s="73"/>
      <c r="W23" s="93"/>
      <c r="X23" s="91" t="s">
        <v>212</v>
      </c>
      <c r="Y23" s="94"/>
      <c r="Z23" s="94"/>
      <c r="AA23" s="91" t="s">
        <v>212</v>
      </c>
      <c r="AB23" s="94"/>
      <c r="AC23" s="94"/>
      <c r="AD23" s="91" t="s">
        <v>212</v>
      </c>
      <c r="AE23" s="94"/>
      <c r="AF23" s="94"/>
      <c r="AG23" s="91" t="s">
        <v>212</v>
      </c>
      <c r="AH23" s="94"/>
      <c r="AI23" s="94"/>
      <c r="AJ23" s="91" t="s">
        <v>212</v>
      </c>
      <c r="AK23" s="94"/>
      <c r="AL23" s="100" t="s">
        <v>212</v>
      </c>
      <c r="AM23" s="100" t="s">
        <v>212</v>
      </c>
      <c r="AN23" s="111"/>
      <c r="AO23" s="111"/>
      <c r="AP23" s="123"/>
      <c r="AQ23" s="124"/>
      <c r="AR23" s="111"/>
      <c r="AS23" s="111"/>
      <c r="AT23" s="111"/>
      <c r="AU23" s="111"/>
      <c r="AV23" s="111"/>
      <c r="AW23" s="111"/>
      <c r="AX23" s="111"/>
      <c r="AY23" s="111"/>
      <c r="AZ23" s="111"/>
      <c r="BA23" s="111"/>
      <c r="BB23" s="111"/>
      <c r="BC23" s="81">
        <v>5</v>
      </c>
      <c r="BD23" s="79"/>
      <c r="BE23" s="80"/>
      <c r="BF23" s="80"/>
      <c r="BG23" s="80"/>
      <c r="BH23" s="80"/>
    </row>
    <row r="24" spans="1:60" x14ac:dyDescent="0.25">
      <c r="A24" s="186"/>
      <c r="B24" s="121"/>
      <c r="C24" s="121"/>
      <c r="D24" s="125"/>
      <c r="E24" s="121"/>
      <c r="F24" s="131"/>
      <c r="G24" s="132"/>
      <c r="H24" s="121"/>
      <c r="I24" s="111" t="s">
        <v>212</v>
      </c>
      <c r="J24" s="121"/>
      <c r="K24" s="111" t="s">
        <v>212</v>
      </c>
      <c r="L24" s="111" t="s">
        <v>212</v>
      </c>
      <c r="M24" s="111" t="s">
        <v>212</v>
      </c>
      <c r="N24" s="73"/>
      <c r="O24" s="73"/>
      <c r="P24" s="73"/>
      <c r="Q24" s="91" t="s">
        <v>212</v>
      </c>
      <c r="R24" s="94"/>
      <c r="S24" s="91" t="s">
        <v>212</v>
      </c>
      <c r="T24" s="93"/>
      <c r="U24" s="91" t="s">
        <v>212</v>
      </c>
      <c r="V24" s="73"/>
      <c r="W24" s="93"/>
      <c r="X24" s="91" t="s">
        <v>212</v>
      </c>
      <c r="Y24" s="94"/>
      <c r="Z24" s="94"/>
      <c r="AA24" s="91" t="s">
        <v>212</v>
      </c>
      <c r="AB24" s="94"/>
      <c r="AC24" s="94"/>
      <c r="AD24" s="91" t="s">
        <v>212</v>
      </c>
      <c r="AE24" s="94"/>
      <c r="AF24" s="94"/>
      <c r="AG24" s="91" t="s">
        <v>212</v>
      </c>
      <c r="AH24" s="94"/>
      <c r="AI24" s="94"/>
      <c r="AJ24" s="91" t="s">
        <v>212</v>
      </c>
      <c r="AK24" s="94"/>
      <c r="AL24" s="100" t="s">
        <v>212</v>
      </c>
      <c r="AM24" s="100" t="s">
        <v>212</v>
      </c>
      <c r="AN24" s="122">
        <v>0</v>
      </c>
      <c r="AO24" s="122">
        <v>0</v>
      </c>
      <c r="AP24" s="123"/>
      <c r="AQ24" s="124"/>
      <c r="AR24" s="122">
        <v>0</v>
      </c>
      <c r="AS24" s="122">
        <v>0</v>
      </c>
      <c r="AT24" s="111">
        <v>0</v>
      </c>
      <c r="AU24" s="111">
        <v>0</v>
      </c>
      <c r="AV24" s="111" t="s">
        <v>212</v>
      </c>
      <c r="AW24" s="111" t="s">
        <v>212</v>
      </c>
      <c r="AX24" s="111" t="s">
        <v>212</v>
      </c>
      <c r="AY24" s="111" t="s">
        <v>212</v>
      </c>
      <c r="AZ24" s="111" t="s">
        <v>212</v>
      </c>
      <c r="BA24" s="111" t="s">
        <v>212</v>
      </c>
      <c r="BB24" s="111" t="s">
        <v>212</v>
      </c>
      <c r="BC24" s="78">
        <v>1</v>
      </c>
      <c r="BD24" s="79"/>
      <c r="BE24" s="80"/>
      <c r="BF24" s="80"/>
      <c r="BG24" s="80"/>
      <c r="BH24" s="80"/>
    </row>
    <row r="25" spans="1:60" x14ac:dyDescent="0.25">
      <c r="A25" s="186"/>
      <c r="B25" s="121"/>
      <c r="C25" s="121"/>
      <c r="D25" s="125"/>
      <c r="E25" s="121"/>
      <c r="F25" s="131"/>
      <c r="G25" s="132"/>
      <c r="H25" s="121"/>
      <c r="I25" s="111"/>
      <c r="J25" s="121"/>
      <c r="K25" s="111"/>
      <c r="L25" s="111"/>
      <c r="M25" s="111"/>
      <c r="N25" s="73"/>
      <c r="O25" s="73"/>
      <c r="P25" s="73"/>
      <c r="Q25" s="91" t="s">
        <v>212</v>
      </c>
      <c r="R25" s="94"/>
      <c r="S25" s="91" t="s">
        <v>212</v>
      </c>
      <c r="T25" s="93"/>
      <c r="U25" s="91" t="s">
        <v>212</v>
      </c>
      <c r="V25" s="73"/>
      <c r="W25" s="93"/>
      <c r="X25" s="91" t="s">
        <v>212</v>
      </c>
      <c r="Y25" s="94"/>
      <c r="Z25" s="94"/>
      <c r="AA25" s="91" t="s">
        <v>212</v>
      </c>
      <c r="AB25" s="94"/>
      <c r="AC25" s="94"/>
      <c r="AD25" s="91" t="s">
        <v>212</v>
      </c>
      <c r="AE25" s="94"/>
      <c r="AF25" s="94"/>
      <c r="AG25" s="91" t="s">
        <v>212</v>
      </c>
      <c r="AH25" s="94"/>
      <c r="AI25" s="94"/>
      <c r="AJ25" s="91" t="s">
        <v>212</v>
      </c>
      <c r="AK25" s="94"/>
      <c r="AL25" s="100" t="s">
        <v>212</v>
      </c>
      <c r="AM25" s="100" t="s">
        <v>212</v>
      </c>
      <c r="AN25" s="111"/>
      <c r="AO25" s="111"/>
      <c r="AP25" s="123"/>
      <c r="AQ25" s="124"/>
      <c r="AR25" s="111"/>
      <c r="AS25" s="111"/>
      <c r="AT25" s="111"/>
      <c r="AU25" s="111"/>
      <c r="AV25" s="111"/>
      <c r="AW25" s="111"/>
      <c r="AX25" s="111"/>
      <c r="AY25" s="111"/>
      <c r="AZ25" s="111"/>
      <c r="BA25" s="111"/>
      <c r="BB25" s="111"/>
      <c r="BC25" s="81">
        <v>2</v>
      </c>
      <c r="BD25" s="79"/>
      <c r="BE25" s="80"/>
      <c r="BF25" s="80"/>
      <c r="BG25" s="80"/>
      <c r="BH25" s="80"/>
    </row>
    <row r="26" spans="1:60" x14ac:dyDescent="0.25">
      <c r="A26" s="186"/>
      <c r="B26" s="121"/>
      <c r="C26" s="121"/>
      <c r="D26" s="125"/>
      <c r="E26" s="121"/>
      <c r="F26" s="131"/>
      <c r="G26" s="132"/>
      <c r="H26" s="121"/>
      <c r="I26" s="111"/>
      <c r="J26" s="121"/>
      <c r="K26" s="111"/>
      <c r="L26" s="111"/>
      <c r="M26" s="111"/>
      <c r="N26" s="73"/>
      <c r="O26" s="73"/>
      <c r="P26" s="73"/>
      <c r="Q26" s="91" t="s">
        <v>212</v>
      </c>
      <c r="R26" s="94"/>
      <c r="S26" s="91" t="s">
        <v>212</v>
      </c>
      <c r="T26" s="93"/>
      <c r="U26" s="91" t="s">
        <v>212</v>
      </c>
      <c r="V26" s="73"/>
      <c r="W26" s="93"/>
      <c r="X26" s="91" t="s">
        <v>212</v>
      </c>
      <c r="Y26" s="94"/>
      <c r="Z26" s="94"/>
      <c r="AA26" s="91" t="s">
        <v>212</v>
      </c>
      <c r="AB26" s="94"/>
      <c r="AC26" s="94"/>
      <c r="AD26" s="91" t="s">
        <v>212</v>
      </c>
      <c r="AE26" s="94"/>
      <c r="AF26" s="94"/>
      <c r="AG26" s="91" t="s">
        <v>212</v>
      </c>
      <c r="AH26" s="94"/>
      <c r="AI26" s="94"/>
      <c r="AJ26" s="91" t="s">
        <v>212</v>
      </c>
      <c r="AK26" s="94"/>
      <c r="AL26" s="100" t="s">
        <v>212</v>
      </c>
      <c r="AM26" s="100" t="s">
        <v>212</v>
      </c>
      <c r="AN26" s="111"/>
      <c r="AO26" s="111"/>
      <c r="AP26" s="123"/>
      <c r="AQ26" s="124"/>
      <c r="AR26" s="111"/>
      <c r="AS26" s="111"/>
      <c r="AT26" s="111"/>
      <c r="AU26" s="111"/>
      <c r="AV26" s="111"/>
      <c r="AW26" s="111"/>
      <c r="AX26" s="111"/>
      <c r="AY26" s="111"/>
      <c r="AZ26" s="111"/>
      <c r="BA26" s="111"/>
      <c r="BB26" s="111"/>
      <c r="BC26" s="81">
        <v>3</v>
      </c>
      <c r="BD26" s="79"/>
      <c r="BE26" s="80"/>
      <c r="BF26" s="80"/>
      <c r="BG26" s="80"/>
      <c r="BH26" s="80"/>
    </row>
    <row r="27" spans="1:60" x14ac:dyDescent="0.25">
      <c r="A27" s="186"/>
      <c r="B27" s="121"/>
      <c r="C27" s="121"/>
      <c r="D27" s="125"/>
      <c r="E27" s="121"/>
      <c r="F27" s="131"/>
      <c r="G27" s="132"/>
      <c r="H27" s="121"/>
      <c r="I27" s="111"/>
      <c r="J27" s="121"/>
      <c r="K27" s="111"/>
      <c r="L27" s="111"/>
      <c r="M27" s="111"/>
      <c r="N27" s="73"/>
      <c r="O27" s="73"/>
      <c r="P27" s="73"/>
      <c r="Q27" s="91" t="s">
        <v>212</v>
      </c>
      <c r="R27" s="94"/>
      <c r="S27" s="91" t="s">
        <v>212</v>
      </c>
      <c r="T27" s="93"/>
      <c r="U27" s="91" t="s">
        <v>212</v>
      </c>
      <c r="V27" s="73"/>
      <c r="W27" s="93"/>
      <c r="X27" s="91" t="s">
        <v>212</v>
      </c>
      <c r="Y27" s="94"/>
      <c r="Z27" s="94"/>
      <c r="AA27" s="91" t="s">
        <v>212</v>
      </c>
      <c r="AB27" s="94"/>
      <c r="AC27" s="94"/>
      <c r="AD27" s="91" t="s">
        <v>212</v>
      </c>
      <c r="AE27" s="94"/>
      <c r="AF27" s="94"/>
      <c r="AG27" s="91" t="s">
        <v>212</v>
      </c>
      <c r="AH27" s="94"/>
      <c r="AI27" s="94"/>
      <c r="AJ27" s="91" t="s">
        <v>212</v>
      </c>
      <c r="AK27" s="94"/>
      <c r="AL27" s="100" t="s">
        <v>212</v>
      </c>
      <c r="AM27" s="100" t="s">
        <v>212</v>
      </c>
      <c r="AN27" s="111"/>
      <c r="AO27" s="111"/>
      <c r="AP27" s="123"/>
      <c r="AQ27" s="124"/>
      <c r="AR27" s="111"/>
      <c r="AS27" s="111"/>
      <c r="AT27" s="111"/>
      <c r="AU27" s="111"/>
      <c r="AV27" s="111"/>
      <c r="AW27" s="111"/>
      <c r="AX27" s="111"/>
      <c r="AY27" s="111"/>
      <c r="AZ27" s="111"/>
      <c r="BA27" s="111"/>
      <c r="BB27" s="111"/>
      <c r="BC27" s="81">
        <v>4</v>
      </c>
      <c r="BD27" s="79"/>
      <c r="BE27" s="80"/>
      <c r="BF27" s="80"/>
      <c r="BG27" s="80"/>
      <c r="BH27" s="80"/>
    </row>
    <row r="28" spans="1:60" x14ac:dyDescent="0.25">
      <c r="A28" s="186"/>
      <c r="B28" s="121"/>
      <c r="C28" s="121"/>
      <c r="D28" s="125"/>
      <c r="E28" s="121"/>
      <c r="F28" s="131"/>
      <c r="G28" s="132"/>
      <c r="H28" s="121"/>
      <c r="I28" s="111"/>
      <c r="J28" s="121"/>
      <c r="K28" s="111"/>
      <c r="L28" s="111"/>
      <c r="M28" s="111"/>
      <c r="N28" s="73"/>
      <c r="O28" s="73"/>
      <c r="P28" s="73"/>
      <c r="Q28" s="91" t="s">
        <v>212</v>
      </c>
      <c r="R28" s="94"/>
      <c r="S28" s="91" t="s">
        <v>212</v>
      </c>
      <c r="T28" s="93"/>
      <c r="U28" s="91" t="s">
        <v>212</v>
      </c>
      <c r="V28" s="73"/>
      <c r="W28" s="93"/>
      <c r="X28" s="91" t="s">
        <v>212</v>
      </c>
      <c r="Y28" s="94"/>
      <c r="Z28" s="94"/>
      <c r="AA28" s="91" t="s">
        <v>212</v>
      </c>
      <c r="AB28" s="94"/>
      <c r="AC28" s="94"/>
      <c r="AD28" s="91" t="s">
        <v>212</v>
      </c>
      <c r="AE28" s="94"/>
      <c r="AF28" s="94"/>
      <c r="AG28" s="91" t="s">
        <v>212</v>
      </c>
      <c r="AH28" s="94"/>
      <c r="AI28" s="94"/>
      <c r="AJ28" s="91" t="s">
        <v>212</v>
      </c>
      <c r="AK28" s="94"/>
      <c r="AL28" s="100" t="s">
        <v>212</v>
      </c>
      <c r="AM28" s="100" t="s">
        <v>212</v>
      </c>
      <c r="AN28" s="111"/>
      <c r="AO28" s="111"/>
      <c r="AP28" s="123"/>
      <c r="AQ28" s="124"/>
      <c r="AR28" s="111"/>
      <c r="AS28" s="111"/>
      <c r="AT28" s="111"/>
      <c r="AU28" s="111"/>
      <c r="AV28" s="111"/>
      <c r="AW28" s="111"/>
      <c r="AX28" s="111"/>
      <c r="AY28" s="111"/>
      <c r="AZ28" s="111"/>
      <c r="BA28" s="111"/>
      <c r="BB28" s="111"/>
      <c r="BC28" s="81">
        <v>5</v>
      </c>
      <c r="BD28" s="79"/>
      <c r="BE28" s="80"/>
      <c r="BF28" s="80"/>
      <c r="BG28" s="80"/>
      <c r="BH28" s="80"/>
    </row>
    <row r="29" spans="1:60" x14ac:dyDescent="0.25">
      <c r="A29" s="186"/>
      <c r="B29" s="121"/>
      <c r="C29" s="121"/>
      <c r="D29" s="125"/>
      <c r="E29" s="121"/>
      <c r="F29" s="131"/>
      <c r="G29" s="132"/>
      <c r="H29" s="121"/>
      <c r="I29" s="111" t="s">
        <v>212</v>
      </c>
      <c r="J29" s="121"/>
      <c r="K29" s="111" t="s">
        <v>212</v>
      </c>
      <c r="L29" s="111" t="s">
        <v>212</v>
      </c>
      <c r="M29" s="111" t="s">
        <v>212</v>
      </c>
      <c r="N29" s="73"/>
      <c r="O29" s="73"/>
      <c r="P29" s="73"/>
      <c r="Q29" s="91" t="s">
        <v>212</v>
      </c>
      <c r="R29" s="94"/>
      <c r="S29" s="91" t="s">
        <v>212</v>
      </c>
      <c r="T29" s="93"/>
      <c r="U29" s="91" t="s">
        <v>212</v>
      </c>
      <c r="V29" s="73"/>
      <c r="W29" s="93"/>
      <c r="X29" s="91" t="s">
        <v>212</v>
      </c>
      <c r="Y29" s="94"/>
      <c r="Z29" s="94"/>
      <c r="AA29" s="91" t="s">
        <v>212</v>
      </c>
      <c r="AB29" s="94"/>
      <c r="AC29" s="94"/>
      <c r="AD29" s="91" t="s">
        <v>212</v>
      </c>
      <c r="AE29" s="94"/>
      <c r="AF29" s="94"/>
      <c r="AG29" s="91" t="s">
        <v>212</v>
      </c>
      <c r="AH29" s="94"/>
      <c r="AI29" s="94"/>
      <c r="AJ29" s="91" t="s">
        <v>212</v>
      </c>
      <c r="AK29" s="94"/>
      <c r="AL29" s="100" t="s">
        <v>212</v>
      </c>
      <c r="AM29" s="100" t="s">
        <v>212</v>
      </c>
      <c r="AN29" s="122">
        <v>0</v>
      </c>
      <c r="AO29" s="122">
        <v>0</v>
      </c>
      <c r="AP29" s="123"/>
      <c r="AQ29" s="124"/>
      <c r="AR29" s="122">
        <v>0</v>
      </c>
      <c r="AS29" s="122">
        <v>0</v>
      </c>
      <c r="AT29" s="111">
        <v>0</v>
      </c>
      <c r="AU29" s="111">
        <v>0</v>
      </c>
      <c r="AV29" s="111" t="s">
        <v>212</v>
      </c>
      <c r="AW29" s="111" t="s">
        <v>212</v>
      </c>
      <c r="AX29" s="111" t="s">
        <v>212</v>
      </c>
      <c r="AY29" s="111" t="s">
        <v>212</v>
      </c>
      <c r="AZ29" s="111" t="s">
        <v>212</v>
      </c>
      <c r="BA29" s="111" t="s">
        <v>212</v>
      </c>
      <c r="BB29" s="111" t="s">
        <v>212</v>
      </c>
      <c r="BC29" s="78">
        <v>1</v>
      </c>
      <c r="BD29" s="79"/>
      <c r="BE29" s="80"/>
      <c r="BF29" s="80"/>
      <c r="BG29" s="80"/>
      <c r="BH29" s="80"/>
    </row>
    <row r="30" spans="1:60" x14ac:dyDescent="0.25">
      <c r="A30" s="186"/>
      <c r="B30" s="121"/>
      <c r="C30" s="121"/>
      <c r="D30" s="125"/>
      <c r="E30" s="121"/>
      <c r="F30" s="131"/>
      <c r="G30" s="132"/>
      <c r="H30" s="121"/>
      <c r="I30" s="111"/>
      <c r="J30" s="121"/>
      <c r="K30" s="111"/>
      <c r="L30" s="111"/>
      <c r="M30" s="111"/>
      <c r="N30" s="73"/>
      <c r="O30" s="73"/>
      <c r="P30" s="73"/>
      <c r="Q30" s="91" t="s">
        <v>212</v>
      </c>
      <c r="R30" s="94"/>
      <c r="S30" s="91" t="s">
        <v>212</v>
      </c>
      <c r="T30" s="93"/>
      <c r="U30" s="91" t="s">
        <v>212</v>
      </c>
      <c r="V30" s="73"/>
      <c r="W30" s="93"/>
      <c r="X30" s="91" t="s">
        <v>212</v>
      </c>
      <c r="Y30" s="94"/>
      <c r="Z30" s="94"/>
      <c r="AA30" s="91" t="s">
        <v>212</v>
      </c>
      <c r="AB30" s="94"/>
      <c r="AC30" s="94"/>
      <c r="AD30" s="91" t="s">
        <v>212</v>
      </c>
      <c r="AE30" s="94"/>
      <c r="AF30" s="94"/>
      <c r="AG30" s="91" t="s">
        <v>212</v>
      </c>
      <c r="AH30" s="94"/>
      <c r="AI30" s="94"/>
      <c r="AJ30" s="91" t="s">
        <v>212</v>
      </c>
      <c r="AK30" s="94"/>
      <c r="AL30" s="100" t="s">
        <v>212</v>
      </c>
      <c r="AM30" s="100" t="s">
        <v>212</v>
      </c>
      <c r="AN30" s="111"/>
      <c r="AO30" s="111"/>
      <c r="AP30" s="123"/>
      <c r="AQ30" s="124"/>
      <c r="AR30" s="111"/>
      <c r="AS30" s="111"/>
      <c r="AT30" s="111"/>
      <c r="AU30" s="111"/>
      <c r="AV30" s="111"/>
      <c r="AW30" s="111"/>
      <c r="AX30" s="111"/>
      <c r="AY30" s="111"/>
      <c r="AZ30" s="111"/>
      <c r="BA30" s="111"/>
      <c r="BB30" s="111"/>
      <c r="BC30" s="81">
        <v>2</v>
      </c>
      <c r="BD30" s="79"/>
      <c r="BE30" s="80"/>
      <c r="BF30" s="80"/>
      <c r="BG30" s="80"/>
      <c r="BH30" s="80"/>
    </row>
    <row r="31" spans="1:60" x14ac:dyDescent="0.25">
      <c r="A31" s="186"/>
      <c r="B31" s="121"/>
      <c r="C31" s="121"/>
      <c r="D31" s="125"/>
      <c r="E31" s="121"/>
      <c r="F31" s="131"/>
      <c r="G31" s="132"/>
      <c r="H31" s="121"/>
      <c r="I31" s="111"/>
      <c r="J31" s="121"/>
      <c r="K31" s="111"/>
      <c r="L31" s="111"/>
      <c r="M31" s="111"/>
      <c r="N31" s="73"/>
      <c r="O31" s="73"/>
      <c r="P31" s="73"/>
      <c r="Q31" s="91" t="s">
        <v>212</v>
      </c>
      <c r="R31" s="94"/>
      <c r="S31" s="91" t="s">
        <v>212</v>
      </c>
      <c r="T31" s="93"/>
      <c r="U31" s="91" t="s">
        <v>212</v>
      </c>
      <c r="V31" s="73"/>
      <c r="W31" s="93"/>
      <c r="X31" s="91" t="s">
        <v>212</v>
      </c>
      <c r="Y31" s="94"/>
      <c r="Z31" s="94"/>
      <c r="AA31" s="91" t="s">
        <v>212</v>
      </c>
      <c r="AB31" s="94"/>
      <c r="AC31" s="94"/>
      <c r="AD31" s="91" t="s">
        <v>212</v>
      </c>
      <c r="AE31" s="94"/>
      <c r="AF31" s="94"/>
      <c r="AG31" s="91" t="s">
        <v>212</v>
      </c>
      <c r="AH31" s="94"/>
      <c r="AI31" s="94"/>
      <c r="AJ31" s="91" t="s">
        <v>212</v>
      </c>
      <c r="AK31" s="94"/>
      <c r="AL31" s="100" t="s">
        <v>212</v>
      </c>
      <c r="AM31" s="100" t="s">
        <v>212</v>
      </c>
      <c r="AN31" s="111"/>
      <c r="AO31" s="111"/>
      <c r="AP31" s="123"/>
      <c r="AQ31" s="124"/>
      <c r="AR31" s="111"/>
      <c r="AS31" s="111"/>
      <c r="AT31" s="111"/>
      <c r="AU31" s="111"/>
      <c r="AV31" s="111"/>
      <c r="AW31" s="111"/>
      <c r="AX31" s="111"/>
      <c r="AY31" s="111"/>
      <c r="AZ31" s="111"/>
      <c r="BA31" s="111"/>
      <c r="BB31" s="111"/>
      <c r="BC31" s="81">
        <v>3</v>
      </c>
      <c r="BD31" s="79"/>
      <c r="BE31" s="80"/>
      <c r="BF31" s="80"/>
      <c r="BG31" s="80"/>
      <c r="BH31" s="80"/>
    </row>
    <row r="32" spans="1:60" x14ac:dyDescent="0.25">
      <c r="A32" s="186"/>
      <c r="B32" s="121"/>
      <c r="C32" s="121"/>
      <c r="D32" s="125"/>
      <c r="E32" s="121"/>
      <c r="F32" s="131"/>
      <c r="G32" s="132"/>
      <c r="H32" s="121"/>
      <c r="I32" s="111"/>
      <c r="J32" s="121"/>
      <c r="K32" s="111"/>
      <c r="L32" s="111"/>
      <c r="M32" s="111"/>
      <c r="N32" s="73"/>
      <c r="O32" s="73"/>
      <c r="P32" s="73"/>
      <c r="Q32" s="91" t="s">
        <v>212</v>
      </c>
      <c r="R32" s="94"/>
      <c r="S32" s="91" t="s">
        <v>212</v>
      </c>
      <c r="T32" s="93"/>
      <c r="U32" s="91" t="s">
        <v>212</v>
      </c>
      <c r="V32" s="73"/>
      <c r="W32" s="93"/>
      <c r="X32" s="91" t="s">
        <v>212</v>
      </c>
      <c r="Y32" s="94"/>
      <c r="Z32" s="94"/>
      <c r="AA32" s="91" t="s">
        <v>212</v>
      </c>
      <c r="AB32" s="94"/>
      <c r="AC32" s="94"/>
      <c r="AD32" s="91" t="s">
        <v>212</v>
      </c>
      <c r="AE32" s="94"/>
      <c r="AF32" s="94"/>
      <c r="AG32" s="91" t="s">
        <v>212</v>
      </c>
      <c r="AH32" s="94"/>
      <c r="AI32" s="94"/>
      <c r="AJ32" s="91" t="s">
        <v>212</v>
      </c>
      <c r="AK32" s="94"/>
      <c r="AL32" s="100" t="s">
        <v>212</v>
      </c>
      <c r="AM32" s="100" t="s">
        <v>212</v>
      </c>
      <c r="AN32" s="111"/>
      <c r="AO32" s="111"/>
      <c r="AP32" s="123"/>
      <c r="AQ32" s="124"/>
      <c r="AR32" s="111"/>
      <c r="AS32" s="111"/>
      <c r="AT32" s="111"/>
      <c r="AU32" s="111"/>
      <c r="AV32" s="111"/>
      <c r="AW32" s="111"/>
      <c r="AX32" s="111"/>
      <c r="AY32" s="111"/>
      <c r="AZ32" s="111"/>
      <c r="BA32" s="111"/>
      <c r="BB32" s="111"/>
      <c r="BC32" s="81">
        <v>4</v>
      </c>
      <c r="BD32" s="79"/>
      <c r="BE32" s="80"/>
      <c r="BF32" s="80"/>
      <c r="BG32" s="80"/>
      <c r="BH32" s="80"/>
    </row>
    <row r="33" spans="1:60" x14ac:dyDescent="0.25">
      <c r="A33" s="186"/>
      <c r="B33" s="121"/>
      <c r="C33" s="121"/>
      <c r="D33" s="125"/>
      <c r="E33" s="121"/>
      <c r="F33" s="131"/>
      <c r="G33" s="132"/>
      <c r="H33" s="121"/>
      <c r="I33" s="111"/>
      <c r="J33" s="121"/>
      <c r="K33" s="111"/>
      <c r="L33" s="111"/>
      <c r="M33" s="111"/>
      <c r="N33" s="73"/>
      <c r="O33" s="73"/>
      <c r="P33" s="73"/>
      <c r="Q33" s="91" t="s">
        <v>212</v>
      </c>
      <c r="R33" s="94"/>
      <c r="S33" s="91" t="s">
        <v>212</v>
      </c>
      <c r="T33" s="93"/>
      <c r="U33" s="91" t="s">
        <v>212</v>
      </c>
      <c r="V33" s="73"/>
      <c r="W33" s="93"/>
      <c r="X33" s="91" t="s">
        <v>212</v>
      </c>
      <c r="Y33" s="94"/>
      <c r="Z33" s="94"/>
      <c r="AA33" s="91" t="s">
        <v>212</v>
      </c>
      <c r="AB33" s="94"/>
      <c r="AC33" s="94"/>
      <c r="AD33" s="91" t="s">
        <v>212</v>
      </c>
      <c r="AE33" s="94"/>
      <c r="AF33" s="94"/>
      <c r="AG33" s="91" t="s">
        <v>212</v>
      </c>
      <c r="AH33" s="94"/>
      <c r="AI33" s="94"/>
      <c r="AJ33" s="91" t="s">
        <v>212</v>
      </c>
      <c r="AK33" s="94"/>
      <c r="AL33" s="100" t="s">
        <v>212</v>
      </c>
      <c r="AM33" s="100" t="s">
        <v>212</v>
      </c>
      <c r="AN33" s="111"/>
      <c r="AO33" s="111"/>
      <c r="AP33" s="123"/>
      <c r="AQ33" s="124"/>
      <c r="AR33" s="111"/>
      <c r="AS33" s="111"/>
      <c r="AT33" s="111"/>
      <c r="AU33" s="111"/>
      <c r="AV33" s="111"/>
      <c r="AW33" s="111"/>
      <c r="AX33" s="111"/>
      <c r="AY33" s="111"/>
      <c r="AZ33" s="111"/>
      <c r="BA33" s="111"/>
      <c r="BB33" s="111"/>
      <c r="BC33" s="81">
        <v>5</v>
      </c>
      <c r="BD33" s="79"/>
      <c r="BE33" s="80"/>
      <c r="BF33" s="80"/>
      <c r="BG33" s="80"/>
      <c r="BH33" s="80"/>
    </row>
    <row r="34" spans="1:60" x14ac:dyDescent="0.25">
      <c r="A34" s="186"/>
      <c r="B34" s="121"/>
      <c r="C34" s="121"/>
      <c r="D34" s="125"/>
      <c r="E34" s="121"/>
      <c r="F34" s="131"/>
      <c r="G34" s="132"/>
      <c r="H34" s="121"/>
      <c r="I34" s="111" t="s">
        <v>212</v>
      </c>
      <c r="J34" s="121"/>
      <c r="K34" s="111" t="s">
        <v>212</v>
      </c>
      <c r="L34" s="111" t="s">
        <v>212</v>
      </c>
      <c r="M34" s="111" t="s">
        <v>212</v>
      </c>
      <c r="N34" s="73"/>
      <c r="O34" s="73"/>
      <c r="P34" s="73"/>
      <c r="Q34" s="91" t="s">
        <v>212</v>
      </c>
      <c r="R34" s="94"/>
      <c r="S34" s="91" t="s">
        <v>212</v>
      </c>
      <c r="T34" s="93"/>
      <c r="U34" s="91" t="s">
        <v>212</v>
      </c>
      <c r="V34" s="73"/>
      <c r="W34" s="93"/>
      <c r="X34" s="91" t="s">
        <v>212</v>
      </c>
      <c r="Y34" s="94"/>
      <c r="Z34" s="94"/>
      <c r="AA34" s="91" t="s">
        <v>212</v>
      </c>
      <c r="AB34" s="94"/>
      <c r="AC34" s="94"/>
      <c r="AD34" s="91" t="s">
        <v>212</v>
      </c>
      <c r="AE34" s="94"/>
      <c r="AF34" s="94"/>
      <c r="AG34" s="91" t="s">
        <v>212</v>
      </c>
      <c r="AH34" s="94"/>
      <c r="AI34" s="94"/>
      <c r="AJ34" s="91" t="s">
        <v>212</v>
      </c>
      <c r="AK34" s="94"/>
      <c r="AL34" s="100" t="s">
        <v>212</v>
      </c>
      <c r="AM34" s="100" t="s">
        <v>212</v>
      </c>
      <c r="AN34" s="122">
        <v>0</v>
      </c>
      <c r="AO34" s="122">
        <v>0</v>
      </c>
      <c r="AP34" s="123"/>
      <c r="AQ34" s="124"/>
      <c r="AR34" s="122">
        <v>0</v>
      </c>
      <c r="AS34" s="122">
        <v>0</v>
      </c>
      <c r="AT34" s="111">
        <v>0</v>
      </c>
      <c r="AU34" s="111">
        <v>0</v>
      </c>
      <c r="AV34" s="111" t="s">
        <v>212</v>
      </c>
      <c r="AW34" s="111" t="s">
        <v>212</v>
      </c>
      <c r="AX34" s="111" t="s">
        <v>212</v>
      </c>
      <c r="AY34" s="111" t="s">
        <v>212</v>
      </c>
      <c r="AZ34" s="111" t="s">
        <v>212</v>
      </c>
      <c r="BA34" s="111" t="s">
        <v>212</v>
      </c>
      <c r="BB34" s="111" t="s">
        <v>212</v>
      </c>
      <c r="BC34" s="78">
        <v>1</v>
      </c>
      <c r="BD34" s="79"/>
      <c r="BE34" s="80"/>
      <c r="BF34" s="80"/>
      <c r="BG34" s="80"/>
      <c r="BH34" s="80"/>
    </row>
    <row r="35" spans="1:60" x14ac:dyDescent="0.25">
      <c r="A35" s="186"/>
      <c r="B35" s="121"/>
      <c r="C35" s="121"/>
      <c r="D35" s="125"/>
      <c r="E35" s="121"/>
      <c r="F35" s="131"/>
      <c r="G35" s="132"/>
      <c r="H35" s="121"/>
      <c r="I35" s="111"/>
      <c r="J35" s="121"/>
      <c r="K35" s="111"/>
      <c r="L35" s="111"/>
      <c r="M35" s="111"/>
      <c r="N35" s="73"/>
      <c r="O35" s="73"/>
      <c r="P35" s="73"/>
      <c r="Q35" s="91" t="s">
        <v>212</v>
      </c>
      <c r="R35" s="94"/>
      <c r="S35" s="91" t="s">
        <v>212</v>
      </c>
      <c r="T35" s="93"/>
      <c r="U35" s="91" t="s">
        <v>212</v>
      </c>
      <c r="V35" s="73"/>
      <c r="W35" s="93"/>
      <c r="X35" s="91" t="s">
        <v>212</v>
      </c>
      <c r="Y35" s="94"/>
      <c r="Z35" s="94"/>
      <c r="AA35" s="91" t="s">
        <v>212</v>
      </c>
      <c r="AB35" s="94"/>
      <c r="AC35" s="94"/>
      <c r="AD35" s="91" t="s">
        <v>212</v>
      </c>
      <c r="AE35" s="94"/>
      <c r="AF35" s="94"/>
      <c r="AG35" s="91" t="s">
        <v>212</v>
      </c>
      <c r="AH35" s="94"/>
      <c r="AI35" s="94"/>
      <c r="AJ35" s="91" t="s">
        <v>212</v>
      </c>
      <c r="AK35" s="94"/>
      <c r="AL35" s="100" t="s">
        <v>212</v>
      </c>
      <c r="AM35" s="100" t="s">
        <v>212</v>
      </c>
      <c r="AN35" s="111"/>
      <c r="AO35" s="111"/>
      <c r="AP35" s="123"/>
      <c r="AQ35" s="124"/>
      <c r="AR35" s="111"/>
      <c r="AS35" s="111"/>
      <c r="AT35" s="111"/>
      <c r="AU35" s="111"/>
      <c r="AV35" s="111"/>
      <c r="AW35" s="111"/>
      <c r="AX35" s="111"/>
      <c r="AY35" s="111"/>
      <c r="AZ35" s="111"/>
      <c r="BA35" s="111"/>
      <c r="BB35" s="111"/>
      <c r="BC35" s="81">
        <v>2</v>
      </c>
      <c r="BD35" s="79"/>
      <c r="BE35" s="80"/>
      <c r="BF35" s="80"/>
      <c r="BG35" s="80"/>
      <c r="BH35" s="80"/>
    </row>
    <row r="36" spans="1:60" x14ac:dyDescent="0.25">
      <c r="A36" s="186"/>
      <c r="B36" s="121"/>
      <c r="C36" s="121"/>
      <c r="D36" s="125"/>
      <c r="E36" s="121"/>
      <c r="F36" s="131"/>
      <c r="G36" s="132"/>
      <c r="H36" s="121"/>
      <c r="I36" s="111"/>
      <c r="J36" s="121"/>
      <c r="K36" s="111"/>
      <c r="L36" s="111"/>
      <c r="M36" s="111"/>
      <c r="N36" s="73"/>
      <c r="O36" s="73"/>
      <c r="P36" s="73"/>
      <c r="Q36" s="91" t="s">
        <v>212</v>
      </c>
      <c r="R36" s="94"/>
      <c r="S36" s="91" t="s">
        <v>212</v>
      </c>
      <c r="T36" s="93"/>
      <c r="U36" s="91" t="s">
        <v>212</v>
      </c>
      <c r="V36" s="73"/>
      <c r="W36" s="93"/>
      <c r="X36" s="91" t="s">
        <v>212</v>
      </c>
      <c r="Y36" s="94"/>
      <c r="Z36" s="94"/>
      <c r="AA36" s="91" t="s">
        <v>212</v>
      </c>
      <c r="AB36" s="94"/>
      <c r="AC36" s="94"/>
      <c r="AD36" s="91" t="s">
        <v>212</v>
      </c>
      <c r="AE36" s="94"/>
      <c r="AF36" s="94"/>
      <c r="AG36" s="91" t="s">
        <v>212</v>
      </c>
      <c r="AH36" s="94"/>
      <c r="AI36" s="94"/>
      <c r="AJ36" s="91" t="s">
        <v>212</v>
      </c>
      <c r="AK36" s="94"/>
      <c r="AL36" s="100" t="s">
        <v>212</v>
      </c>
      <c r="AM36" s="100" t="s">
        <v>212</v>
      </c>
      <c r="AN36" s="111"/>
      <c r="AO36" s="111"/>
      <c r="AP36" s="123"/>
      <c r="AQ36" s="124"/>
      <c r="AR36" s="111"/>
      <c r="AS36" s="111"/>
      <c r="AT36" s="111"/>
      <c r="AU36" s="111"/>
      <c r="AV36" s="111"/>
      <c r="AW36" s="111"/>
      <c r="AX36" s="111"/>
      <c r="AY36" s="111"/>
      <c r="AZ36" s="111"/>
      <c r="BA36" s="111"/>
      <c r="BB36" s="111"/>
      <c r="BC36" s="81">
        <v>3</v>
      </c>
      <c r="BD36" s="79"/>
      <c r="BE36" s="80"/>
      <c r="BF36" s="80"/>
      <c r="BG36" s="80"/>
      <c r="BH36" s="80"/>
    </row>
    <row r="37" spans="1:60" x14ac:dyDescent="0.25">
      <c r="A37" s="186"/>
      <c r="B37" s="121"/>
      <c r="C37" s="121"/>
      <c r="D37" s="125"/>
      <c r="E37" s="121"/>
      <c r="F37" s="131"/>
      <c r="G37" s="132"/>
      <c r="H37" s="121"/>
      <c r="I37" s="111"/>
      <c r="J37" s="121"/>
      <c r="K37" s="111"/>
      <c r="L37" s="111"/>
      <c r="M37" s="111"/>
      <c r="N37" s="73"/>
      <c r="O37" s="73"/>
      <c r="P37" s="73"/>
      <c r="Q37" s="91" t="s">
        <v>212</v>
      </c>
      <c r="R37" s="94"/>
      <c r="S37" s="91" t="s">
        <v>212</v>
      </c>
      <c r="T37" s="93"/>
      <c r="U37" s="91" t="s">
        <v>212</v>
      </c>
      <c r="V37" s="73"/>
      <c r="W37" s="93"/>
      <c r="X37" s="91" t="s">
        <v>212</v>
      </c>
      <c r="Y37" s="94"/>
      <c r="Z37" s="94"/>
      <c r="AA37" s="91" t="s">
        <v>212</v>
      </c>
      <c r="AB37" s="94"/>
      <c r="AC37" s="94"/>
      <c r="AD37" s="91" t="s">
        <v>212</v>
      </c>
      <c r="AE37" s="94"/>
      <c r="AF37" s="94"/>
      <c r="AG37" s="91" t="s">
        <v>212</v>
      </c>
      <c r="AH37" s="94"/>
      <c r="AI37" s="94"/>
      <c r="AJ37" s="91" t="s">
        <v>212</v>
      </c>
      <c r="AK37" s="94"/>
      <c r="AL37" s="100" t="s">
        <v>212</v>
      </c>
      <c r="AM37" s="100" t="s">
        <v>212</v>
      </c>
      <c r="AN37" s="111"/>
      <c r="AO37" s="111"/>
      <c r="AP37" s="123"/>
      <c r="AQ37" s="124"/>
      <c r="AR37" s="111"/>
      <c r="AS37" s="111"/>
      <c r="AT37" s="111"/>
      <c r="AU37" s="111"/>
      <c r="AV37" s="111"/>
      <c r="AW37" s="111"/>
      <c r="AX37" s="111"/>
      <c r="AY37" s="111"/>
      <c r="AZ37" s="111"/>
      <c r="BA37" s="111"/>
      <c r="BB37" s="111"/>
      <c r="BC37" s="81">
        <v>4</v>
      </c>
      <c r="BD37" s="79"/>
      <c r="BE37" s="80"/>
      <c r="BF37" s="80"/>
      <c r="BG37" s="80"/>
      <c r="BH37" s="80"/>
    </row>
    <row r="38" spans="1:60" x14ac:dyDescent="0.25">
      <c r="A38" s="186"/>
      <c r="B38" s="121"/>
      <c r="C38" s="121"/>
      <c r="D38" s="125"/>
      <c r="E38" s="121"/>
      <c r="F38" s="131"/>
      <c r="G38" s="132"/>
      <c r="H38" s="121"/>
      <c r="I38" s="111"/>
      <c r="J38" s="121"/>
      <c r="K38" s="111"/>
      <c r="L38" s="111"/>
      <c r="M38" s="111"/>
      <c r="N38" s="73"/>
      <c r="O38" s="73"/>
      <c r="P38" s="73"/>
      <c r="Q38" s="91" t="s">
        <v>212</v>
      </c>
      <c r="R38" s="94"/>
      <c r="S38" s="91" t="s">
        <v>212</v>
      </c>
      <c r="T38" s="93"/>
      <c r="U38" s="91" t="s">
        <v>212</v>
      </c>
      <c r="V38" s="73"/>
      <c r="W38" s="93"/>
      <c r="X38" s="91" t="s">
        <v>212</v>
      </c>
      <c r="Y38" s="94"/>
      <c r="Z38" s="94"/>
      <c r="AA38" s="91" t="s">
        <v>212</v>
      </c>
      <c r="AB38" s="94"/>
      <c r="AC38" s="94"/>
      <c r="AD38" s="91" t="s">
        <v>212</v>
      </c>
      <c r="AE38" s="94"/>
      <c r="AF38" s="94"/>
      <c r="AG38" s="91" t="s">
        <v>212</v>
      </c>
      <c r="AH38" s="94"/>
      <c r="AI38" s="94"/>
      <c r="AJ38" s="91" t="s">
        <v>212</v>
      </c>
      <c r="AK38" s="94"/>
      <c r="AL38" s="100" t="s">
        <v>212</v>
      </c>
      <c r="AM38" s="100" t="s">
        <v>212</v>
      </c>
      <c r="AN38" s="111"/>
      <c r="AO38" s="111"/>
      <c r="AP38" s="123"/>
      <c r="AQ38" s="124"/>
      <c r="AR38" s="111"/>
      <c r="AS38" s="111"/>
      <c r="AT38" s="111"/>
      <c r="AU38" s="111"/>
      <c r="AV38" s="111"/>
      <c r="AW38" s="111"/>
      <c r="AX38" s="111"/>
      <c r="AY38" s="111"/>
      <c r="AZ38" s="111"/>
      <c r="BA38" s="111"/>
      <c r="BB38" s="111"/>
      <c r="BC38" s="81">
        <v>5</v>
      </c>
      <c r="BD38" s="79"/>
      <c r="BE38" s="80"/>
      <c r="BF38" s="80"/>
      <c r="BG38" s="80"/>
      <c r="BH38" s="80"/>
    </row>
    <row r="39" spans="1:60" x14ac:dyDescent="0.25">
      <c r="A39" s="186"/>
      <c r="B39" s="121"/>
      <c r="C39" s="121"/>
      <c r="D39" s="125"/>
      <c r="E39" s="121"/>
      <c r="F39" s="131"/>
      <c r="G39" s="132"/>
      <c r="H39" s="121"/>
      <c r="I39" s="111" t="s">
        <v>212</v>
      </c>
      <c r="J39" s="121"/>
      <c r="K39" s="111" t="s">
        <v>212</v>
      </c>
      <c r="L39" s="111" t="s">
        <v>212</v>
      </c>
      <c r="M39" s="111" t="s">
        <v>212</v>
      </c>
      <c r="N39" s="73"/>
      <c r="O39" s="73"/>
      <c r="P39" s="73"/>
      <c r="Q39" s="91" t="s">
        <v>212</v>
      </c>
      <c r="R39" s="94"/>
      <c r="S39" s="91" t="s">
        <v>212</v>
      </c>
      <c r="T39" s="93"/>
      <c r="U39" s="91" t="s">
        <v>212</v>
      </c>
      <c r="V39" s="73"/>
      <c r="W39" s="93"/>
      <c r="X39" s="91" t="s">
        <v>212</v>
      </c>
      <c r="Y39" s="94"/>
      <c r="Z39" s="94"/>
      <c r="AA39" s="91" t="s">
        <v>212</v>
      </c>
      <c r="AB39" s="94"/>
      <c r="AC39" s="94"/>
      <c r="AD39" s="91" t="s">
        <v>212</v>
      </c>
      <c r="AE39" s="94"/>
      <c r="AF39" s="94"/>
      <c r="AG39" s="91" t="s">
        <v>212</v>
      </c>
      <c r="AH39" s="94"/>
      <c r="AI39" s="94"/>
      <c r="AJ39" s="91" t="s">
        <v>212</v>
      </c>
      <c r="AK39" s="94"/>
      <c r="AL39" s="100" t="s">
        <v>212</v>
      </c>
      <c r="AM39" s="100" t="s">
        <v>212</v>
      </c>
      <c r="AN39" s="122">
        <v>0</v>
      </c>
      <c r="AO39" s="122">
        <v>0</v>
      </c>
      <c r="AP39" s="123"/>
      <c r="AQ39" s="124"/>
      <c r="AR39" s="122">
        <v>0</v>
      </c>
      <c r="AS39" s="122">
        <v>0</v>
      </c>
      <c r="AT39" s="111">
        <v>0</v>
      </c>
      <c r="AU39" s="111">
        <v>0</v>
      </c>
      <c r="AV39" s="111" t="s">
        <v>212</v>
      </c>
      <c r="AW39" s="111" t="s">
        <v>212</v>
      </c>
      <c r="AX39" s="111" t="s">
        <v>212</v>
      </c>
      <c r="AY39" s="111" t="s">
        <v>212</v>
      </c>
      <c r="AZ39" s="111" t="s">
        <v>212</v>
      </c>
      <c r="BA39" s="111" t="s">
        <v>212</v>
      </c>
      <c r="BB39" s="111" t="s">
        <v>212</v>
      </c>
      <c r="BC39" s="78">
        <v>1</v>
      </c>
      <c r="BD39" s="79"/>
      <c r="BE39" s="80"/>
      <c r="BF39" s="80"/>
      <c r="BG39" s="80"/>
      <c r="BH39" s="80"/>
    </row>
    <row r="40" spans="1:60" x14ac:dyDescent="0.25">
      <c r="A40" s="186"/>
      <c r="B40" s="121"/>
      <c r="C40" s="121"/>
      <c r="D40" s="125"/>
      <c r="E40" s="121"/>
      <c r="F40" s="131"/>
      <c r="G40" s="132"/>
      <c r="H40" s="121"/>
      <c r="I40" s="111"/>
      <c r="J40" s="121"/>
      <c r="K40" s="111"/>
      <c r="L40" s="111"/>
      <c r="M40" s="111"/>
      <c r="N40" s="73"/>
      <c r="O40" s="73"/>
      <c r="P40" s="73"/>
      <c r="Q40" s="91" t="s">
        <v>212</v>
      </c>
      <c r="R40" s="94"/>
      <c r="S40" s="91" t="s">
        <v>212</v>
      </c>
      <c r="T40" s="93"/>
      <c r="U40" s="91" t="s">
        <v>212</v>
      </c>
      <c r="V40" s="73"/>
      <c r="W40" s="93"/>
      <c r="X40" s="91" t="s">
        <v>212</v>
      </c>
      <c r="Y40" s="94"/>
      <c r="Z40" s="94"/>
      <c r="AA40" s="91" t="s">
        <v>212</v>
      </c>
      <c r="AB40" s="94"/>
      <c r="AC40" s="94"/>
      <c r="AD40" s="91" t="s">
        <v>212</v>
      </c>
      <c r="AE40" s="94"/>
      <c r="AF40" s="94"/>
      <c r="AG40" s="91" t="s">
        <v>212</v>
      </c>
      <c r="AH40" s="94"/>
      <c r="AI40" s="94"/>
      <c r="AJ40" s="91" t="s">
        <v>212</v>
      </c>
      <c r="AK40" s="94"/>
      <c r="AL40" s="100" t="s">
        <v>212</v>
      </c>
      <c r="AM40" s="100" t="s">
        <v>212</v>
      </c>
      <c r="AN40" s="111"/>
      <c r="AO40" s="111"/>
      <c r="AP40" s="123"/>
      <c r="AQ40" s="124"/>
      <c r="AR40" s="111"/>
      <c r="AS40" s="111"/>
      <c r="AT40" s="111"/>
      <c r="AU40" s="111"/>
      <c r="AV40" s="111"/>
      <c r="AW40" s="111"/>
      <c r="AX40" s="111"/>
      <c r="AY40" s="111"/>
      <c r="AZ40" s="111"/>
      <c r="BA40" s="111"/>
      <c r="BB40" s="111"/>
      <c r="BC40" s="81">
        <v>2</v>
      </c>
      <c r="BD40" s="79"/>
      <c r="BE40" s="80"/>
      <c r="BF40" s="80"/>
      <c r="BG40" s="80"/>
      <c r="BH40" s="80"/>
    </row>
    <row r="41" spans="1:60" x14ac:dyDescent="0.25">
      <c r="A41" s="186"/>
      <c r="B41" s="121"/>
      <c r="C41" s="121"/>
      <c r="D41" s="125"/>
      <c r="E41" s="121"/>
      <c r="F41" s="131"/>
      <c r="G41" s="132"/>
      <c r="H41" s="121"/>
      <c r="I41" s="111"/>
      <c r="J41" s="121"/>
      <c r="K41" s="111"/>
      <c r="L41" s="111"/>
      <c r="M41" s="111"/>
      <c r="N41" s="73"/>
      <c r="O41" s="73"/>
      <c r="P41" s="73"/>
      <c r="Q41" s="91" t="s">
        <v>212</v>
      </c>
      <c r="R41" s="94"/>
      <c r="S41" s="91" t="s">
        <v>212</v>
      </c>
      <c r="T41" s="93"/>
      <c r="U41" s="91" t="s">
        <v>212</v>
      </c>
      <c r="V41" s="73"/>
      <c r="W41" s="93"/>
      <c r="X41" s="91" t="s">
        <v>212</v>
      </c>
      <c r="Y41" s="94"/>
      <c r="Z41" s="94"/>
      <c r="AA41" s="91" t="s">
        <v>212</v>
      </c>
      <c r="AB41" s="94"/>
      <c r="AC41" s="94"/>
      <c r="AD41" s="91" t="s">
        <v>212</v>
      </c>
      <c r="AE41" s="94"/>
      <c r="AF41" s="94"/>
      <c r="AG41" s="91" t="s">
        <v>212</v>
      </c>
      <c r="AH41" s="94"/>
      <c r="AI41" s="94"/>
      <c r="AJ41" s="91" t="s">
        <v>212</v>
      </c>
      <c r="AK41" s="94"/>
      <c r="AL41" s="100" t="s">
        <v>212</v>
      </c>
      <c r="AM41" s="100" t="s">
        <v>212</v>
      </c>
      <c r="AN41" s="111"/>
      <c r="AO41" s="111"/>
      <c r="AP41" s="123"/>
      <c r="AQ41" s="124"/>
      <c r="AR41" s="111"/>
      <c r="AS41" s="111"/>
      <c r="AT41" s="111"/>
      <c r="AU41" s="111"/>
      <c r="AV41" s="111"/>
      <c r="AW41" s="111"/>
      <c r="AX41" s="111"/>
      <c r="AY41" s="111"/>
      <c r="AZ41" s="111"/>
      <c r="BA41" s="111"/>
      <c r="BB41" s="111"/>
      <c r="BC41" s="81">
        <v>3</v>
      </c>
      <c r="BD41" s="79"/>
      <c r="BE41" s="80"/>
      <c r="BF41" s="80"/>
      <c r="BG41" s="80"/>
      <c r="BH41" s="80"/>
    </row>
    <row r="42" spans="1:60" x14ac:dyDescent="0.25">
      <c r="A42" s="186"/>
      <c r="B42" s="121"/>
      <c r="C42" s="121"/>
      <c r="D42" s="125"/>
      <c r="E42" s="121"/>
      <c r="F42" s="131"/>
      <c r="G42" s="132"/>
      <c r="H42" s="121"/>
      <c r="I42" s="111"/>
      <c r="J42" s="121"/>
      <c r="K42" s="111"/>
      <c r="L42" s="111"/>
      <c r="M42" s="111"/>
      <c r="N42" s="73"/>
      <c r="O42" s="73"/>
      <c r="P42" s="73"/>
      <c r="Q42" s="91" t="s">
        <v>212</v>
      </c>
      <c r="R42" s="94"/>
      <c r="S42" s="91" t="s">
        <v>212</v>
      </c>
      <c r="T42" s="93"/>
      <c r="U42" s="91" t="s">
        <v>212</v>
      </c>
      <c r="V42" s="73"/>
      <c r="W42" s="93"/>
      <c r="X42" s="91" t="s">
        <v>212</v>
      </c>
      <c r="Y42" s="94"/>
      <c r="Z42" s="94"/>
      <c r="AA42" s="91" t="s">
        <v>212</v>
      </c>
      <c r="AB42" s="94"/>
      <c r="AC42" s="94"/>
      <c r="AD42" s="91" t="s">
        <v>212</v>
      </c>
      <c r="AE42" s="94"/>
      <c r="AF42" s="94"/>
      <c r="AG42" s="91" t="s">
        <v>212</v>
      </c>
      <c r="AH42" s="94"/>
      <c r="AI42" s="94"/>
      <c r="AJ42" s="91" t="s">
        <v>212</v>
      </c>
      <c r="AK42" s="94"/>
      <c r="AL42" s="100" t="s">
        <v>212</v>
      </c>
      <c r="AM42" s="100" t="s">
        <v>212</v>
      </c>
      <c r="AN42" s="111"/>
      <c r="AO42" s="111"/>
      <c r="AP42" s="123"/>
      <c r="AQ42" s="124"/>
      <c r="AR42" s="111"/>
      <c r="AS42" s="111"/>
      <c r="AT42" s="111"/>
      <c r="AU42" s="111"/>
      <c r="AV42" s="111"/>
      <c r="AW42" s="111"/>
      <c r="AX42" s="111"/>
      <c r="AY42" s="111"/>
      <c r="AZ42" s="111"/>
      <c r="BA42" s="111"/>
      <c r="BB42" s="111"/>
      <c r="BC42" s="81">
        <v>4</v>
      </c>
      <c r="BD42" s="79"/>
      <c r="BE42" s="80"/>
      <c r="BF42" s="80"/>
      <c r="BG42" s="80"/>
      <c r="BH42" s="80"/>
    </row>
    <row r="43" spans="1:60" x14ac:dyDescent="0.25">
      <c r="A43" s="186"/>
      <c r="B43" s="121"/>
      <c r="C43" s="121"/>
      <c r="D43" s="125"/>
      <c r="E43" s="121"/>
      <c r="F43" s="131"/>
      <c r="G43" s="132"/>
      <c r="H43" s="121"/>
      <c r="I43" s="111"/>
      <c r="J43" s="121"/>
      <c r="K43" s="111"/>
      <c r="L43" s="111"/>
      <c r="M43" s="111"/>
      <c r="N43" s="73"/>
      <c r="O43" s="73"/>
      <c r="P43" s="73"/>
      <c r="Q43" s="91" t="s">
        <v>212</v>
      </c>
      <c r="R43" s="94"/>
      <c r="S43" s="91" t="s">
        <v>212</v>
      </c>
      <c r="T43" s="93"/>
      <c r="U43" s="91" t="s">
        <v>212</v>
      </c>
      <c r="V43" s="73"/>
      <c r="W43" s="93"/>
      <c r="X43" s="91" t="s">
        <v>212</v>
      </c>
      <c r="Y43" s="94"/>
      <c r="Z43" s="94"/>
      <c r="AA43" s="91" t="s">
        <v>212</v>
      </c>
      <c r="AB43" s="94"/>
      <c r="AC43" s="94"/>
      <c r="AD43" s="91" t="s">
        <v>212</v>
      </c>
      <c r="AE43" s="94"/>
      <c r="AF43" s="94"/>
      <c r="AG43" s="91" t="s">
        <v>212</v>
      </c>
      <c r="AH43" s="94"/>
      <c r="AI43" s="94"/>
      <c r="AJ43" s="91" t="s">
        <v>212</v>
      </c>
      <c r="AK43" s="94"/>
      <c r="AL43" s="100" t="s">
        <v>212</v>
      </c>
      <c r="AM43" s="100" t="s">
        <v>212</v>
      </c>
      <c r="AN43" s="111"/>
      <c r="AO43" s="111"/>
      <c r="AP43" s="123"/>
      <c r="AQ43" s="124"/>
      <c r="AR43" s="111"/>
      <c r="AS43" s="111"/>
      <c r="AT43" s="111"/>
      <c r="AU43" s="111"/>
      <c r="AV43" s="111"/>
      <c r="AW43" s="111"/>
      <c r="AX43" s="111"/>
      <c r="AY43" s="111"/>
      <c r="AZ43" s="111"/>
      <c r="BA43" s="111"/>
      <c r="BB43" s="111"/>
      <c r="BC43" s="81">
        <v>5</v>
      </c>
      <c r="BD43" s="79"/>
      <c r="BE43" s="80"/>
      <c r="BF43" s="80"/>
      <c r="BG43" s="80"/>
      <c r="BH43" s="80"/>
    </row>
    <row r="44" spans="1:60" x14ac:dyDescent="0.25">
      <c r="A44" s="186"/>
      <c r="B44" s="121"/>
      <c r="C44" s="121"/>
      <c r="D44" s="125"/>
      <c r="E44" s="121"/>
      <c r="F44" s="131"/>
      <c r="G44" s="132"/>
      <c r="H44" s="121"/>
      <c r="I44" s="111" t="s">
        <v>212</v>
      </c>
      <c r="J44" s="121"/>
      <c r="K44" s="111" t="s">
        <v>212</v>
      </c>
      <c r="L44" s="111" t="s">
        <v>212</v>
      </c>
      <c r="M44" s="111" t="s">
        <v>212</v>
      </c>
      <c r="N44" s="73"/>
      <c r="O44" s="73"/>
      <c r="P44" s="73"/>
      <c r="Q44" s="91" t="s">
        <v>212</v>
      </c>
      <c r="R44" s="94"/>
      <c r="S44" s="91" t="s">
        <v>212</v>
      </c>
      <c r="T44" s="93"/>
      <c r="U44" s="91" t="s">
        <v>212</v>
      </c>
      <c r="V44" s="73"/>
      <c r="W44" s="93"/>
      <c r="X44" s="91" t="s">
        <v>212</v>
      </c>
      <c r="Y44" s="94"/>
      <c r="Z44" s="94"/>
      <c r="AA44" s="91" t="s">
        <v>212</v>
      </c>
      <c r="AB44" s="94"/>
      <c r="AC44" s="94"/>
      <c r="AD44" s="91" t="s">
        <v>212</v>
      </c>
      <c r="AE44" s="94"/>
      <c r="AF44" s="94"/>
      <c r="AG44" s="91" t="s">
        <v>212</v>
      </c>
      <c r="AH44" s="94"/>
      <c r="AI44" s="94"/>
      <c r="AJ44" s="91" t="s">
        <v>212</v>
      </c>
      <c r="AK44" s="94"/>
      <c r="AL44" s="100" t="s">
        <v>212</v>
      </c>
      <c r="AM44" s="100" t="s">
        <v>212</v>
      </c>
      <c r="AN44" s="122">
        <v>0</v>
      </c>
      <c r="AO44" s="122">
        <v>0</v>
      </c>
      <c r="AP44" s="123"/>
      <c r="AQ44" s="124"/>
      <c r="AR44" s="122">
        <v>0</v>
      </c>
      <c r="AS44" s="122">
        <v>0</v>
      </c>
      <c r="AT44" s="111">
        <v>0</v>
      </c>
      <c r="AU44" s="111">
        <v>0</v>
      </c>
      <c r="AV44" s="111" t="s">
        <v>212</v>
      </c>
      <c r="AW44" s="111" t="s">
        <v>212</v>
      </c>
      <c r="AX44" s="111" t="s">
        <v>212</v>
      </c>
      <c r="AY44" s="111" t="s">
        <v>212</v>
      </c>
      <c r="AZ44" s="111" t="s">
        <v>212</v>
      </c>
      <c r="BA44" s="111" t="s">
        <v>212</v>
      </c>
      <c r="BB44" s="111" t="s">
        <v>212</v>
      </c>
      <c r="BC44" s="78">
        <v>1</v>
      </c>
      <c r="BD44" s="79"/>
      <c r="BE44" s="80"/>
      <c r="BF44" s="80"/>
      <c r="BG44" s="80"/>
      <c r="BH44" s="80"/>
    </row>
    <row r="45" spans="1:60" x14ac:dyDescent="0.25">
      <c r="A45" s="186"/>
      <c r="B45" s="121"/>
      <c r="C45" s="121"/>
      <c r="D45" s="125"/>
      <c r="E45" s="121"/>
      <c r="F45" s="131"/>
      <c r="G45" s="132"/>
      <c r="H45" s="121"/>
      <c r="I45" s="111"/>
      <c r="J45" s="121"/>
      <c r="K45" s="111"/>
      <c r="L45" s="111"/>
      <c r="M45" s="111"/>
      <c r="N45" s="73"/>
      <c r="O45" s="73"/>
      <c r="P45" s="73"/>
      <c r="Q45" s="91" t="s">
        <v>212</v>
      </c>
      <c r="R45" s="94"/>
      <c r="S45" s="91" t="s">
        <v>212</v>
      </c>
      <c r="T45" s="93"/>
      <c r="U45" s="91" t="s">
        <v>212</v>
      </c>
      <c r="V45" s="73"/>
      <c r="W45" s="93"/>
      <c r="X45" s="91" t="s">
        <v>212</v>
      </c>
      <c r="Y45" s="94"/>
      <c r="Z45" s="94"/>
      <c r="AA45" s="91" t="s">
        <v>212</v>
      </c>
      <c r="AB45" s="94"/>
      <c r="AC45" s="94"/>
      <c r="AD45" s="91" t="s">
        <v>212</v>
      </c>
      <c r="AE45" s="94"/>
      <c r="AF45" s="94"/>
      <c r="AG45" s="91" t="s">
        <v>212</v>
      </c>
      <c r="AH45" s="94"/>
      <c r="AI45" s="94"/>
      <c r="AJ45" s="91" t="s">
        <v>212</v>
      </c>
      <c r="AK45" s="94"/>
      <c r="AL45" s="100" t="s">
        <v>212</v>
      </c>
      <c r="AM45" s="100" t="s">
        <v>212</v>
      </c>
      <c r="AN45" s="111"/>
      <c r="AO45" s="111"/>
      <c r="AP45" s="123"/>
      <c r="AQ45" s="124"/>
      <c r="AR45" s="111"/>
      <c r="AS45" s="111"/>
      <c r="AT45" s="111"/>
      <c r="AU45" s="111"/>
      <c r="AV45" s="111"/>
      <c r="AW45" s="111"/>
      <c r="AX45" s="111"/>
      <c r="AY45" s="111"/>
      <c r="AZ45" s="111"/>
      <c r="BA45" s="111"/>
      <c r="BB45" s="111"/>
      <c r="BC45" s="81">
        <v>2</v>
      </c>
      <c r="BD45" s="79"/>
      <c r="BE45" s="80"/>
      <c r="BF45" s="80"/>
      <c r="BG45" s="80"/>
      <c r="BH45" s="80"/>
    </row>
    <row r="46" spans="1:60" x14ac:dyDescent="0.25">
      <c r="A46" s="186"/>
      <c r="B46" s="121"/>
      <c r="C46" s="121"/>
      <c r="D46" s="125"/>
      <c r="E46" s="121"/>
      <c r="F46" s="131"/>
      <c r="G46" s="132"/>
      <c r="H46" s="121"/>
      <c r="I46" s="111"/>
      <c r="J46" s="121"/>
      <c r="K46" s="111"/>
      <c r="L46" s="111"/>
      <c r="M46" s="111"/>
      <c r="N46" s="73"/>
      <c r="O46" s="73"/>
      <c r="P46" s="73"/>
      <c r="Q46" s="91" t="s">
        <v>212</v>
      </c>
      <c r="R46" s="94"/>
      <c r="S46" s="91" t="s">
        <v>212</v>
      </c>
      <c r="T46" s="93"/>
      <c r="U46" s="91" t="s">
        <v>212</v>
      </c>
      <c r="V46" s="73"/>
      <c r="W46" s="93"/>
      <c r="X46" s="91" t="s">
        <v>212</v>
      </c>
      <c r="Y46" s="94"/>
      <c r="Z46" s="94"/>
      <c r="AA46" s="91" t="s">
        <v>212</v>
      </c>
      <c r="AB46" s="94"/>
      <c r="AC46" s="94"/>
      <c r="AD46" s="91" t="s">
        <v>212</v>
      </c>
      <c r="AE46" s="94"/>
      <c r="AF46" s="94"/>
      <c r="AG46" s="91" t="s">
        <v>212</v>
      </c>
      <c r="AH46" s="94"/>
      <c r="AI46" s="94"/>
      <c r="AJ46" s="91" t="s">
        <v>212</v>
      </c>
      <c r="AK46" s="94"/>
      <c r="AL46" s="100" t="s">
        <v>212</v>
      </c>
      <c r="AM46" s="100" t="s">
        <v>212</v>
      </c>
      <c r="AN46" s="111"/>
      <c r="AO46" s="111"/>
      <c r="AP46" s="123"/>
      <c r="AQ46" s="124"/>
      <c r="AR46" s="111"/>
      <c r="AS46" s="111"/>
      <c r="AT46" s="111"/>
      <c r="AU46" s="111"/>
      <c r="AV46" s="111"/>
      <c r="AW46" s="111"/>
      <c r="AX46" s="111"/>
      <c r="AY46" s="111"/>
      <c r="AZ46" s="111"/>
      <c r="BA46" s="111"/>
      <c r="BB46" s="111"/>
      <c r="BC46" s="81">
        <v>3</v>
      </c>
      <c r="BD46" s="79"/>
      <c r="BE46" s="80"/>
      <c r="BF46" s="80"/>
      <c r="BG46" s="80"/>
      <c r="BH46" s="80"/>
    </row>
    <row r="47" spans="1:60" x14ac:dyDescent="0.25">
      <c r="A47" s="186"/>
      <c r="B47" s="121"/>
      <c r="C47" s="121"/>
      <c r="D47" s="125"/>
      <c r="E47" s="121"/>
      <c r="F47" s="131"/>
      <c r="G47" s="132"/>
      <c r="H47" s="121"/>
      <c r="I47" s="111"/>
      <c r="J47" s="121"/>
      <c r="K47" s="111"/>
      <c r="L47" s="111"/>
      <c r="M47" s="111"/>
      <c r="N47" s="73"/>
      <c r="O47" s="73"/>
      <c r="P47" s="73"/>
      <c r="Q47" s="91" t="s">
        <v>212</v>
      </c>
      <c r="R47" s="94"/>
      <c r="S47" s="91" t="s">
        <v>212</v>
      </c>
      <c r="T47" s="93"/>
      <c r="U47" s="91" t="s">
        <v>212</v>
      </c>
      <c r="V47" s="73"/>
      <c r="W47" s="93"/>
      <c r="X47" s="91" t="s">
        <v>212</v>
      </c>
      <c r="Y47" s="94"/>
      <c r="Z47" s="94"/>
      <c r="AA47" s="91" t="s">
        <v>212</v>
      </c>
      <c r="AB47" s="94"/>
      <c r="AC47" s="94"/>
      <c r="AD47" s="91" t="s">
        <v>212</v>
      </c>
      <c r="AE47" s="94"/>
      <c r="AF47" s="94"/>
      <c r="AG47" s="91" t="s">
        <v>212</v>
      </c>
      <c r="AH47" s="94"/>
      <c r="AI47" s="94"/>
      <c r="AJ47" s="91" t="s">
        <v>212</v>
      </c>
      <c r="AK47" s="94"/>
      <c r="AL47" s="100" t="s">
        <v>212</v>
      </c>
      <c r="AM47" s="100" t="s">
        <v>212</v>
      </c>
      <c r="AN47" s="111"/>
      <c r="AO47" s="111"/>
      <c r="AP47" s="123"/>
      <c r="AQ47" s="124"/>
      <c r="AR47" s="111"/>
      <c r="AS47" s="111"/>
      <c r="AT47" s="111"/>
      <c r="AU47" s="111"/>
      <c r="AV47" s="111"/>
      <c r="AW47" s="111"/>
      <c r="AX47" s="111"/>
      <c r="AY47" s="111"/>
      <c r="AZ47" s="111"/>
      <c r="BA47" s="111"/>
      <c r="BB47" s="111"/>
      <c r="BC47" s="81">
        <v>4</v>
      </c>
      <c r="BD47" s="79"/>
      <c r="BE47" s="80"/>
      <c r="BF47" s="80"/>
      <c r="BG47" s="80"/>
      <c r="BH47" s="80"/>
    </row>
    <row r="48" spans="1:60" x14ac:dyDescent="0.25">
      <c r="A48" s="186"/>
      <c r="B48" s="121"/>
      <c r="C48" s="121"/>
      <c r="D48" s="125"/>
      <c r="E48" s="121"/>
      <c r="F48" s="131"/>
      <c r="G48" s="132"/>
      <c r="H48" s="121"/>
      <c r="I48" s="111"/>
      <c r="J48" s="121"/>
      <c r="K48" s="111"/>
      <c r="L48" s="111"/>
      <c r="M48" s="111"/>
      <c r="N48" s="73"/>
      <c r="O48" s="73"/>
      <c r="P48" s="73"/>
      <c r="Q48" s="91" t="s">
        <v>212</v>
      </c>
      <c r="R48" s="94"/>
      <c r="S48" s="91" t="s">
        <v>212</v>
      </c>
      <c r="T48" s="93"/>
      <c r="U48" s="91" t="s">
        <v>212</v>
      </c>
      <c r="V48" s="73"/>
      <c r="W48" s="93"/>
      <c r="X48" s="91" t="s">
        <v>212</v>
      </c>
      <c r="Y48" s="94"/>
      <c r="Z48" s="94"/>
      <c r="AA48" s="91" t="s">
        <v>212</v>
      </c>
      <c r="AB48" s="94"/>
      <c r="AC48" s="94"/>
      <c r="AD48" s="91" t="s">
        <v>212</v>
      </c>
      <c r="AE48" s="94"/>
      <c r="AF48" s="94"/>
      <c r="AG48" s="91" t="s">
        <v>212</v>
      </c>
      <c r="AH48" s="94"/>
      <c r="AI48" s="94"/>
      <c r="AJ48" s="91" t="s">
        <v>212</v>
      </c>
      <c r="AK48" s="94"/>
      <c r="AL48" s="100" t="s">
        <v>212</v>
      </c>
      <c r="AM48" s="100" t="s">
        <v>212</v>
      </c>
      <c r="AN48" s="111"/>
      <c r="AO48" s="111"/>
      <c r="AP48" s="123"/>
      <c r="AQ48" s="124"/>
      <c r="AR48" s="111"/>
      <c r="AS48" s="111"/>
      <c r="AT48" s="111"/>
      <c r="AU48" s="111"/>
      <c r="AV48" s="111"/>
      <c r="AW48" s="111"/>
      <c r="AX48" s="111"/>
      <c r="AY48" s="111"/>
      <c r="AZ48" s="111"/>
      <c r="BA48" s="111"/>
      <c r="BB48" s="111"/>
      <c r="BC48" s="81">
        <v>5</v>
      </c>
      <c r="BD48" s="79"/>
      <c r="BE48" s="80"/>
      <c r="BF48" s="80"/>
      <c r="BG48" s="80"/>
      <c r="BH48" s="80"/>
    </row>
  </sheetData>
  <mergeCells count="271">
    <mergeCell ref="AZ44:AZ48"/>
    <mergeCell ref="BA44:BA48"/>
    <mergeCell ref="BB44:BB48"/>
    <mergeCell ref="AT44:AT48"/>
    <mergeCell ref="AU44:AU48"/>
    <mergeCell ref="AV44:AV48"/>
    <mergeCell ref="AW44:AW48"/>
    <mergeCell ref="AX44:AX48"/>
    <mergeCell ref="AY44:AY48"/>
    <mergeCell ref="AN44:AN48"/>
    <mergeCell ref="AO44:AO48"/>
    <mergeCell ref="AP44:AP48"/>
    <mergeCell ref="AQ44:AQ48"/>
    <mergeCell ref="AR44:AR48"/>
    <mergeCell ref="AS44:AS48"/>
    <mergeCell ref="H44:H48"/>
    <mergeCell ref="I44:I48"/>
    <mergeCell ref="J44:J48"/>
    <mergeCell ref="K44:K48"/>
    <mergeCell ref="L44:L48"/>
    <mergeCell ref="M44:M48"/>
    <mergeCell ref="AZ39:AZ43"/>
    <mergeCell ref="BA39:BA43"/>
    <mergeCell ref="BB39:BB43"/>
    <mergeCell ref="A44:A48"/>
    <mergeCell ref="B44:B48"/>
    <mergeCell ref="C44:C48"/>
    <mergeCell ref="D44:D48"/>
    <mergeCell ref="E44:E48"/>
    <mergeCell ref="F44:F48"/>
    <mergeCell ref="G44:G48"/>
    <mergeCell ref="AT39:AT43"/>
    <mergeCell ref="AU39:AU43"/>
    <mergeCell ref="AV39:AV43"/>
    <mergeCell ref="AW39:AW43"/>
    <mergeCell ref="AX39:AX43"/>
    <mergeCell ref="AY39:AY43"/>
    <mergeCell ref="AN39:AN43"/>
    <mergeCell ref="AO39:AO43"/>
    <mergeCell ref="AP39:AP43"/>
    <mergeCell ref="AQ39:AQ43"/>
    <mergeCell ref="AR39:AR43"/>
    <mergeCell ref="AS39:AS43"/>
    <mergeCell ref="H39:H43"/>
    <mergeCell ref="I39:I43"/>
    <mergeCell ref="J39:J43"/>
    <mergeCell ref="K39:K43"/>
    <mergeCell ref="L39:L43"/>
    <mergeCell ref="M39:M43"/>
    <mergeCell ref="AZ34:AZ38"/>
    <mergeCell ref="BA34:BA38"/>
    <mergeCell ref="BB34:BB38"/>
    <mergeCell ref="A39:A43"/>
    <mergeCell ref="B39:B43"/>
    <mergeCell ref="C39:C43"/>
    <mergeCell ref="D39:D43"/>
    <mergeCell ref="E39:E43"/>
    <mergeCell ref="F39:F43"/>
    <mergeCell ref="G39:G43"/>
    <mergeCell ref="AT34:AT38"/>
    <mergeCell ref="AU34:AU38"/>
    <mergeCell ref="AV34:AV38"/>
    <mergeCell ref="AW34:AW38"/>
    <mergeCell ref="AX34:AX38"/>
    <mergeCell ref="AY34:AY38"/>
    <mergeCell ref="AN34:AN38"/>
    <mergeCell ref="AO34:AO38"/>
    <mergeCell ref="AP34:AP38"/>
    <mergeCell ref="AQ34:AQ38"/>
    <mergeCell ref="AR34:AR38"/>
    <mergeCell ref="AS34:AS38"/>
    <mergeCell ref="H34:H38"/>
    <mergeCell ref="I34:I38"/>
    <mergeCell ref="J34:J38"/>
    <mergeCell ref="K34:K38"/>
    <mergeCell ref="L34:L38"/>
    <mergeCell ref="M34:M38"/>
    <mergeCell ref="AZ29:AZ33"/>
    <mergeCell ref="BA29:BA33"/>
    <mergeCell ref="BB29:BB33"/>
    <mergeCell ref="A34:A38"/>
    <mergeCell ref="B34:B38"/>
    <mergeCell ref="C34:C38"/>
    <mergeCell ref="D34:D38"/>
    <mergeCell ref="E34:E38"/>
    <mergeCell ref="F34:F38"/>
    <mergeCell ref="G34:G38"/>
    <mergeCell ref="AT29:AT33"/>
    <mergeCell ref="AU29:AU33"/>
    <mergeCell ref="AV29:AV33"/>
    <mergeCell ref="AW29:AW33"/>
    <mergeCell ref="AX29:AX33"/>
    <mergeCell ref="AY29:AY33"/>
    <mergeCell ref="AN29:AN33"/>
    <mergeCell ref="AO29:AO33"/>
    <mergeCell ref="AP29:AP33"/>
    <mergeCell ref="AQ29:AQ33"/>
    <mergeCell ref="AR29:AR33"/>
    <mergeCell ref="AS29:AS33"/>
    <mergeCell ref="H29:H33"/>
    <mergeCell ref="I29:I33"/>
    <mergeCell ref="J29:J33"/>
    <mergeCell ref="K29:K33"/>
    <mergeCell ref="L29:L33"/>
    <mergeCell ref="M29:M33"/>
    <mergeCell ref="AZ24:AZ28"/>
    <mergeCell ref="BA24:BA28"/>
    <mergeCell ref="BB24:BB28"/>
    <mergeCell ref="A29:A33"/>
    <mergeCell ref="B29:B33"/>
    <mergeCell ref="C29:C33"/>
    <mergeCell ref="D29:D33"/>
    <mergeCell ref="E29:E33"/>
    <mergeCell ref="F29:F33"/>
    <mergeCell ref="G29:G33"/>
    <mergeCell ref="AT24:AT28"/>
    <mergeCell ref="AU24:AU28"/>
    <mergeCell ref="AV24:AV28"/>
    <mergeCell ref="AW24:AW28"/>
    <mergeCell ref="AX24:AX28"/>
    <mergeCell ref="AY24:AY28"/>
    <mergeCell ref="AN24:AN28"/>
    <mergeCell ref="AO24:AO28"/>
    <mergeCell ref="AP24:AP28"/>
    <mergeCell ref="AQ24:AQ28"/>
    <mergeCell ref="AR24:AR28"/>
    <mergeCell ref="AS24:AS28"/>
    <mergeCell ref="H24:H28"/>
    <mergeCell ref="I24:I28"/>
    <mergeCell ref="J24:J28"/>
    <mergeCell ref="K24:K28"/>
    <mergeCell ref="L24:L28"/>
    <mergeCell ref="M24:M28"/>
    <mergeCell ref="AZ19:AZ23"/>
    <mergeCell ref="BA19:BA23"/>
    <mergeCell ref="BB19:BB23"/>
    <mergeCell ref="A24:A28"/>
    <mergeCell ref="B24:B28"/>
    <mergeCell ref="C24:C28"/>
    <mergeCell ref="D24:D28"/>
    <mergeCell ref="E24:E28"/>
    <mergeCell ref="F24:F28"/>
    <mergeCell ref="G24:G28"/>
    <mergeCell ref="AT19:AT23"/>
    <mergeCell ref="AU19:AU23"/>
    <mergeCell ref="AV19:AV23"/>
    <mergeCell ref="AW19:AW23"/>
    <mergeCell ref="AX19:AX23"/>
    <mergeCell ref="AY19:AY23"/>
    <mergeCell ref="AN19:AN23"/>
    <mergeCell ref="AO19:AO23"/>
    <mergeCell ref="AP19:AP23"/>
    <mergeCell ref="AQ19:AQ23"/>
    <mergeCell ref="AR19:AR23"/>
    <mergeCell ref="AS19:AS23"/>
    <mergeCell ref="H19:H23"/>
    <mergeCell ref="I19:I23"/>
    <mergeCell ref="J19:J23"/>
    <mergeCell ref="K19:K23"/>
    <mergeCell ref="L19:L23"/>
    <mergeCell ref="M19:M23"/>
    <mergeCell ref="AZ14:AZ18"/>
    <mergeCell ref="BA14:BA18"/>
    <mergeCell ref="BB14:BB18"/>
    <mergeCell ref="A19:A23"/>
    <mergeCell ref="B19:B23"/>
    <mergeCell ref="C19:C23"/>
    <mergeCell ref="D19:D23"/>
    <mergeCell ref="E19:E23"/>
    <mergeCell ref="F19:F23"/>
    <mergeCell ref="G19:G23"/>
    <mergeCell ref="AT14:AT18"/>
    <mergeCell ref="AU14:AU18"/>
    <mergeCell ref="AV14:AV18"/>
    <mergeCell ref="AW14:AW18"/>
    <mergeCell ref="AX14:AX18"/>
    <mergeCell ref="AY14:AY18"/>
    <mergeCell ref="AN14:AN18"/>
    <mergeCell ref="AO14:AO18"/>
    <mergeCell ref="AP14:AP18"/>
    <mergeCell ref="AQ14:AQ18"/>
    <mergeCell ref="AR14:AR18"/>
    <mergeCell ref="AS14:AS18"/>
    <mergeCell ref="H14:H18"/>
    <mergeCell ref="I14:I18"/>
    <mergeCell ref="J14:J18"/>
    <mergeCell ref="K14:K18"/>
    <mergeCell ref="L14:L18"/>
    <mergeCell ref="M14:M18"/>
    <mergeCell ref="AZ9:AZ13"/>
    <mergeCell ref="BA9:BA13"/>
    <mergeCell ref="BB9:BB13"/>
    <mergeCell ref="A14:A18"/>
    <mergeCell ref="B14:B18"/>
    <mergeCell ref="C14:C18"/>
    <mergeCell ref="D14:D18"/>
    <mergeCell ref="E14:E18"/>
    <mergeCell ref="F14:F18"/>
    <mergeCell ref="G14:G18"/>
    <mergeCell ref="AT9:AT13"/>
    <mergeCell ref="AU9:AU13"/>
    <mergeCell ref="AV9:AV13"/>
    <mergeCell ref="AW9:AW13"/>
    <mergeCell ref="AX9:AX13"/>
    <mergeCell ref="AY9:AY13"/>
    <mergeCell ref="AN9:AN13"/>
    <mergeCell ref="AO9:AO13"/>
    <mergeCell ref="AP9:AP13"/>
    <mergeCell ref="AQ9:AQ13"/>
    <mergeCell ref="AR9:AR13"/>
    <mergeCell ref="AS9:AS13"/>
    <mergeCell ref="H9:H13"/>
    <mergeCell ref="I9:I13"/>
    <mergeCell ref="J9:J13"/>
    <mergeCell ref="K9:K13"/>
    <mergeCell ref="L9:L13"/>
    <mergeCell ref="M9:M13"/>
    <mergeCell ref="AZ3:AZ8"/>
    <mergeCell ref="BA3:BA8"/>
    <mergeCell ref="BB3:BB8"/>
    <mergeCell ref="A9:A13"/>
    <mergeCell ref="B9:B13"/>
    <mergeCell ref="C9:C13"/>
    <mergeCell ref="D9:D13"/>
    <mergeCell ref="E9:E13"/>
    <mergeCell ref="F9:F13"/>
    <mergeCell ref="G9:G13"/>
    <mergeCell ref="AT3:AT8"/>
    <mergeCell ref="AU3:AU8"/>
    <mergeCell ref="AV3:AV8"/>
    <mergeCell ref="AW3:AW8"/>
    <mergeCell ref="AX3:AX8"/>
    <mergeCell ref="AY3:AY8"/>
    <mergeCell ref="AN3:AN8"/>
    <mergeCell ref="AO3:AO8"/>
    <mergeCell ref="AP3:AP8"/>
    <mergeCell ref="AQ3:AQ8"/>
    <mergeCell ref="AR3:AR8"/>
    <mergeCell ref="AS3:AS8"/>
    <mergeCell ref="H3:H8"/>
    <mergeCell ref="I3:I8"/>
    <mergeCell ref="J3:J8"/>
    <mergeCell ref="K3:K8"/>
    <mergeCell ref="L3:L8"/>
    <mergeCell ref="M3:M8"/>
    <mergeCell ref="AI2:AK2"/>
    <mergeCell ref="AP2:AQ2"/>
    <mergeCell ref="BC2:BD2"/>
    <mergeCell ref="A3:A8"/>
    <mergeCell ref="B3:B8"/>
    <mergeCell ref="C3:C8"/>
    <mergeCell ref="D3:D8"/>
    <mergeCell ref="E3:E8"/>
    <mergeCell ref="F3:F8"/>
    <mergeCell ref="G3:G8"/>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4">
    <cfRule type="containsText" dxfId="1176" priority="360" operator="containsText" text="BAJA">
      <formula>NOT(ISERROR(SEARCH("BAJA",Y24)))</formula>
    </cfRule>
    <cfRule type="containsText" dxfId="1175" priority="361" operator="containsText" text="MEDIA">
      <formula>NOT(ISERROR(SEARCH("MEDIA",Y24)))</formula>
    </cfRule>
    <cfRule type="containsText" dxfId="1174" priority="362" operator="containsText" text="ALTA">
      <formula>NOT(ISERROR(SEARCH("ALTA",Y24)))</formula>
    </cfRule>
  </conditionalFormatting>
  <conditionalFormatting sqref="W14 Z14 AB14:AC14 AH14:AI14 X14:X18 AE14:AF14">
    <cfRule type="containsText" dxfId="1173" priority="408" operator="containsText" text="BAJA">
      <formula>NOT(ISERROR(SEARCH("BAJA",W14)))</formula>
    </cfRule>
    <cfRule type="containsText" dxfId="1172" priority="409" operator="containsText" text="MEDIA">
      <formula>NOT(ISERROR(SEARCH("MEDIA",W14)))</formula>
    </cfRule>
    <cfRule type="containsText" dxfId="1171" priority="410" operator="containsText" text="ALTA">
      <formula>NOT(ISERROR(SEARCH("ALTA",W14)))</formula>
    </cfRule>
  </conditionalFormatting>
  <conditionalFormatting sqref="AK19">
    <cfRule type="containsText" dxfId="1170" priority="375" operator="containsText" text="BAJA">
      <formula>NOT(ISERROR(SEARCH("BAJA",AK19)))</formula>
    </cfRule>
    <cfRule type="containsText" dxfId="1169" priority="376" operator="containsText" text="MEDIA">
      <formula>NOT(ISERROR(SEARCH("MEDIA",AK19)))</formula>
    </cfRule>
    <cfRule type="containsText" dxfId="1168" priority="377" operator="containsText" text="ALTA">
      <formula>NOT(ISERROR(SEARCH("ALTA",AK19)))</formula>
    </cfRule>
  </conditionalFormatting>
  <conditionalFormatting sqref="AB15:AC15">
    <cfRule type="containsText" dxfId="1167" priority="405" operator="containsText" text="BAJA">
      <formula>NOT(ISERROR(SEARCH("BAJA",AB15)))</formula>
    </cfRule>
    <cfRule type="containsText" dxfId="1166" priority="406" operator="containsText" text="MEDIA">
      <formula>NOT(ISERROR(SEARCH("MEDIA",AB15)))</formula>
    </cfRule>
    <cfRule type="containsText" dxfId="1165" priority="407" operator="containsText" text="ALTA">
      <formula>NOT(ISERROR(SEARCH("ALTA",AB15)))</formula>
    </cfRule>
  </conditionalFormatting>
  <conditionalFormatting sqref="AB16:AC16">
    <cfRule type="containsText" dxfId="1164" priority="402" operator="containsText" text="BAJA">
      <formula>NOT(ISERROR(SEARCH("BAJA",AB16)))</formula>
    </cfRule>
    <cfRule type="containsText" dxfId="1163" priority="403" operator="containsText" text="MEDIA">
      <formula>NOT(ISERROR(SEARCH("MEDIA",AB16)))</formula>
    </cfRule>
    <cfRule type="containsText" dxfId="1162" priority="404" operator="containsText" text="ALTA">
      <formula>NOT(ISERROR(SEARCH("ALTA",AB16)))</formula>
    </cfRule>
  </conditionalFormatting>
  <conditionalFormatting sqref="N14:P14 V14">
    <cfRule type="containsText" dxfId="1161" priority="399" operator="containsText" text="BAJA">
      <formula>NOT(ISERROR(SEARCH("BAJA",N14)))</formula>
    </cfRule>
    <cfRule type="containsText" dxfId="1160" priority="400" operator="containsText" text="MEDIA">
      <formula>NOT(ISERROR(SEARCH("MEDIA",N14)))</formula>
    </cfRule>
    <cfRule type="containsText" dxfId="1159" priority="401" operator="containsText" text="ALTA">
      <formula>NOT(ISERROR(SEARCH("ALTA",N14)))</formula>
    </cfRule>
  </conditionalFormatting>
  <conditionalFormatting sqref="Y14">
    <cfRule type="containsText" dxfId="1158" priority="396" operator="containsText" text="BAJA">
      <formula>NOT(ISERROR(SEARCH("BAJA",Y14)))</formula>
    </cfRule>
    <cfRule type="containsText" dxfId="1157" priority="397" operator="containsText" text="MEDIA">
      <formula>NOT(ISERROR(SEARCH("MEDIA",Y14)))</formula>
    </cfRule>
    <cfRule type="containsText" dxfId="1156" priority="398" operator="containsText" text="ALTA">
      <formula>NOT(ISERROR(SEARCH("ALTA",Y14)))</formula>
    </cfRule>
  </conditionalFormatting>
  <conditionalFormatting sqref="AK14">
    <cfRule type="containsText" dxfId="1155" priority="393" operator="containsText" text="BAJA">
      <formula>NOT(ISERROR(SEARCH("BAJA",AK14)))</formula>
    </cfRule>
    <cfRule type="containsText" dxfId="1154" priority="394" operator="containsText" text="MEDIA">
      <formula>NOT(ISERROR(SEARCH("MEDIA",AK14)))</formula>
    </cfRule>
    <cfRule type="containsText" dxfId="1153" priority="395" operator="containsText" text="ALTA">
      <formula>NOT(ISERROR(SEARCH("ALTA",AK14)))</formula>
    </cfRule>
  </conditionalFormatting>
  <conditionalFormatting sqref="W19 Z19 AB19:AC19 AH19:AI19 X19:X23 AE19:AF19">
    <cfRule type="containsText" dxfId="1152" priority="390" operator="containsText" text="BAJA">
      <formula>NOT(ISERROR(SEARCH("BAJA",W19)))</formula>
    </cfRule>
    <cfRule type="containsText" dxfId="1151" priority="391" operator="containsText" text="MEDIA">
      <formula>NOT(ISERROR(SEARCH("MEDIA",W19)))</formula>
    </cfRule>
    <cfRule type="containsText" dxfId="1150" priority="392" operator="containsText" text="ALTA">
      <formula>NOT(ISERROR(SEARCH("ALTA",W19)))</formula>
    </cfRule>
  </conditionalFormatting>
  <conditionalFormatting sqref="AB20:AC20">
    <cfRule type="containsText" dxfId="1149" priority="387" operator="containsText" text="BAJA">
      <formula>NOT(ISERROR(SEARCH("BAJA",AB20)))</formula>
    </cfRule>
    <cfRule type="containsText" dxfId="1148" priority="388" operator="containsText" text="MEDIA">
      <formula>NOT(ISERROR(SEARCH("MEDIA",AB20)))</formula>
    </cfRule>
    <cfRule type="containsText" dxfId="1147" priority="389" operator="containsText" text="ALTA">
      <formula>NOT(ISERROR(SEARCH("ALTA",AB20)))</formula>
    </cfRule>
  </conditionalFormatting>
  <conditionalFormatting sqref="AB21:AC21">
    <cfRule type="containsText" dxfId="1146" priority="384" operator="containsText" text="BAJA">
      <formula>NOT(ISERROR(SEARCH("BAJA",AB21)))</formula>
    </cfRule>
    <cfRule type="containsText" dxfId="1145" priority="385" operator="containsText" text="MEDIA">
      <formula>NOT(ISERROR(SEARCH("MEDIA",AB21)))</formula>
    </cfRule>
    <cfRule type="containsText" dxfId="1144" priority="386" operator="containsText" text="ALTA">
      <formula>NOT(ISERROR(SEARCH("ALTA",AB21)))</formula>
    </cfRule>
  </conditionalFormatting>
  <conditionalFormatting sqref="N19:P19 V19">
    <cfRule type="containsText" dxfId="1143" priority="381" operator="containsText" text="BAJA">
      <formula>NOT(ISERROR(SEARCH("BAJA",N19)))</formula>
    </cfRule>
    <cfRule type="containsText" dxfId="1142" priority="382" operator="containsText" text="MEDIA">
      <formula>NOT(ISERROR(SEARCH("MEDIA",N19)))</formula>
    </cfRule>
    <cfRule type="containsText" dxfId="1141" priority="383" operator="containsText" text="ALTA">
      <formula>NOT(ISERROR(SEARCH("ALTA",N19)))</formula>
    </cfRule>
  </conditionalFormatting>
  <conditionalFormatting sqref="Y19">
    <cfRule type="containsText" dxfId="1140" priority="378" operator="containsText" text="BAJA">
      <formula>NOT(ISERROR(SEARCH("BAJA",Y19)))</formula>
    </cfRule>
    <cfRule type="containsText" dxfId="1139" priority="379" operator="containsText" text="MEDIA">
      <formula>NOT(ISERROR(SEARCH("MEDIA",Y19)))</formula>
    </cfRule>
    <cfRule type="containsText" dxfId="1138" priority="380" operator="containsText" text="ALTA">
      <formula>NOT(ISERROR(SEARCH("ALTA",Y19)))</formula>
    </cfRule>
  </conditionalFormatting>
  <conditionalFormatting sqref="W24 Z24 AB24:AC24 AH24:AI24 X24:X28 AE24:AF24">
    <cfRule type="containsText" dxfId="1137" priority="372" operator="containsText" text="BAJA">
      <formula>NOT(ISERROR(SEARCH("BAJA",W24)))</formula>
    </cfRule>
    <cfRule type="containsText" dxfId="1136" priority="373" operator="containsText" text="MEDIA">
      <formula>NOT(ISERROR(SEARCH("MEDIA",W24)))</formula>
    </cfRule>
    <cfRule type="containsText" dxfId="1135" priority="374" operator="containsText" text="ALTA">
      <formula>NOT(ISERROR(SEARCH("ALTA",W24)))</formula>
    </cfRule>
  </conditionalFormatting>
  <conditionalFormatting sqref="AB25:AC25">
    <cfRule type="containsText" dxfId="1134" priority="369" operator="containsText" text="BAJA">
      <formula>NOT(ISERROR(SEARCH("BAJA",AB25)))</formula>
    </cfRule>
    <cfRule type="containsText" dxfId="1133" priority="370" operator="containsText" text="MEDIA">
      <formula>NOT(ISERROR(SEARCH("MEDIA",AB25)))</formula>
    </cfRule>
    <cfRule type="containsText" dxfId="1132" priority="371" operator="containsText" text="ALTA">
      <formula>NOT(ISERROR(SEARCH("ALTA",AB25)))</formula>
    </cfRule>
  </conditionalFormatting>
  <conditionalFormatting sqref="AB26:AC26">
    <cfRule type="containsText" dxfId="1131" priority="366" operator="containsText" text="BAJA">
      <formula>NOT(ISERROR(SEARCH("BAJA",AB26)))</formula>
    </cfRule>
    <cfRule type="containsText" dxfId="1130" priority="367" operator="containsText" text="MEDIA">
      <formula>NOT(ISERROR(SEARCH("MEDIA",AB26)))</formula>
    </cfRule>
    <cfRule type="containsText" dxfId="1129" priority="368" operator="containsText" text="ALTA">
      <formula>NOT(ISERROR(SEARCH("ALTA",AB26)))</formula>
    </cfRule>
  </conditionalFormatting>
  <conditionalFormatting sqref="N24:P24 V24">
    <cfRule type="containsText" dxfId="1128" priority="363" operator="containsText" text="BAJA">
      <formula>NOT(ISERROR(SEARCH("BAJA",N24)))</formula>
    </cfRule>
    <cfRule type="containsText" dxfId="1127" priority="364" operator="containsText" text="MEDIA">
      <formula>NOT(ISERROR(SEARCH("MEDIA",N24)))</formula>
    </cfRule>
    <cfRule type="containsText" dxfId="1126" priority="365" operator="containsText" text="ALTA">
      <formula>NOT(ISERROR(SEARCH("ALTA",N24)))</formula>
    </cfRule>
  </conditionalFormatting>
  <conditionalFormatting sqref="AK24">
    <cfRule type="containsText" dxfId="1125" priority="357" operator="containsText" text="BAJA">
      <formula>NOT(ISERROR(SEARCH("BAJA",AK24)))</formula>
    </cfRule>
    <cfRule type="containsText" dxfId="1124" priority="358" operator="containsText" text="MEDIA">
      <formula>NOT(ISERROR(SEARCH("MEDIA",AK24)))</formula>
    </cfRule>
    <cfRule type="containsText" dxfId="1123" priority="359" operator="containsText" text="ALTA">
      <formula>NOT(ISERROR(SEARCH("ALTA",AK24)))</formula>
    </cfRule>
  </conditionalFormatting>
  <conditionalFormatting sqref="X4:X8 AJ4:AJ48">
    <cfRule type="containsText" dxfId="1122" priority="429" operator="containsText" text="BAJA">
      <formula>NOT(ISERROR(SEARCH("BAJA",X4)))</formula>
    </cfRule>
    <cfRule type="containsText" dxfId="1121" priority="430" operator="containsText" text="MEDIA">
      <formula>NOT(ISERROR(SEARCH("MEDIA",X4)))</formula>
    </cfRule>
    <cfRule type="containsText" dxfId="1120" priority="431" operator="containsText" text="ALTA">
      <formula>NOT(ISERROR(SEARCH("ALTA",X4)))</formula>
    </cfRule>
  </conditionalFormatting>
  <conditionalFormatting sqref="AT3">
    <cfRule type="containsText" dxfId="1119" priority="426" operator="containsText" text="BAJA">
      <formula>NOT(ISERROR(SEARCH("BAJA",AT3)))</formula>
    </cfRule>
    <cfRule type="containsText" dxfId="1118" priority="427" operator="containsText" text="MEDIA">
      <formula>NOT(ISERROR(SEARCH("MEDIA",AT3)))</formula>
    </cfRule>
    <cfRule type="containsText" dxfId="1117" priority="428" operator="containsText" text="ALTA">
      <formula>NOT(ISERROR(SEARCH("ALTA",AT3)))</formula>
    </cfRule>
  </conditionalFormatting>
  <conditionalFormatting sqref="AN3">
    <cfRule type="containsText" dxfId="1116" priority="423" operator="containsText" text="BAJA">
      <formula>NOT(ISERROR(SEARCH("BAJA",AN3)))</formula>
    </cfRule>
    <cfRule type="containsText" dxfId="1115" priority="424" operator="containsText" text="MEDIA">
      <formula>NOT(ISERROR(SEARCH("MEDIA",AN3)))</formula>
    </cfRule>
    <cfRule type="containsText" dxfId="1114" priority="425" operator="containsText" text="ALTA">
      <formula>NOT(ISERROR(SEARCH("ALTA",AN3)))</formula>
    </cfRule>
  </conditionalFormatting>
  <conditionalFormatting sqref="L3 L9 L14 L19 L24 L29 L34 L39 L44">
    <cfRule type="containsText" dxfId="1113" priority="420" operator="containsText" text="BAJA">
      <formula>NOT(ISERROR(SEARCH("BAJA",L3)))</formula>
    </cfRule>
    <cfRule type="containsText" dxfId="1112" priority="421" operator="containsText" text="MEDIA">
      <formula>NOT(ISERROR(SEARCH("MEDIA",L3)))</formula>
    </cfRule>
    <cfRule type="containsText" dxfId="1111" priority="422" operator="containsText" text="ALTA">
      <formula>NOT(ISERROR(SEARCH("ALTA",L3)))</formula>
    </cfRule>
  </conditionalFormatting>
  <conditionalFormatting sqref="AA3:AA48 AG3:AG48">
    <cfRule type="containsText" dxfId="1110" priority="417" operator="containsText" text="BAJA">
      <formula>NOT(ISERROR(SEARCH("BAJA",AA3)))</formula>
    </cfRule>
    <cfRule type="containsText" dxfId="1109" priority="418" operator="containsText" text="MEDIA">
      <formula>NOT(ISERROR(SEARCH("MEDIA",AA3)))</formula>
    </cfRule>
    <cfRule type="containsText" dxfId="1108" priority="419" operator="containsText" text="ALTA">
      <formula>NOT(ISERROR(SEARCH("ALTA",AA3)))</formula>
    </cfRule>
  </conditionalFormatting>
  <conditionalFormatting sqref="AH9:AI9 X9:X13 AE9:AF9">
    <cfRule type="containsText" dxfId="1107" priority="414" operator="containsText" text="BAJA">
      <formula>NOT(ISERROR(SEARCH("BAJA",X9)))</formula>
    </cfRule>
    <cfRule type="containsText" dxfId="1106" priority="415" operator="containsText" text="MEDIA">
      <formula>NOT(ISERROR(SEARCH("MEDIA",X9)))</formula>
    </cfRule>
    <cfRule type="containsText" dxfId="1105" priority="416" operator="containsText" text="ALTA">
      <formula>NOT(ISERROR(SEARCH("ALTA",X9)))</formula>
    </cfRule>
  </conditionalFormatting>
  <conditionalFormatting sqref="AK9">
    <cfRule type="containsText" dxfId="1104" priority="411" operator="containsText" text="BAJA">
      <formula>NOT(ISERROR(SEARCH("BAJA",AK9)))</formula>
    </cfRule>
    <cfRule type="containsText" dxfId="1103" priority="412" operator="containsText" text="MEDIA">
      <formula>NOT(ISERROR(SEARCH("MEDIA",AK9)))</formula>
    </cfRule>
    <cfRule type="containsText" dxfId="1102" priority="413" operator="containsText" text="ALTA">
      <formula>NOT(ISERROR(SEARCH("ALTA",AK9)))</formula>
    </cfRule>
  </conditionalFormatting>
  <conditionalFormatting sqref="W29 Z29 AB29:AC29 AH29:AI29 X29:X33 AE29:AF29">
    <cfRule type="containsText" dxfId="1101" priority="354" operator="containsText" text="BAJA">
      <formula>NOT(ISERROR(SEARCH("BAJA",W29)))</formula>
    </cfRule>
    <cfRule type="containsText" dxfId="1100" priority="355" operator="containsText" text="MEDIA">
      <formula>NOT(ISERROR(SEARCH("MEDIA",W29)))</formula>
    </cfRule>
    <cfRule type="containsText" dxfId="1099" priority="356" operator="containsText" text="ALTA">
      <formula>NOT(ISERROR(SEARCH("ALTA",W29)))</formula>
    </cfRule>
  </conditionalFormatting>
  <conditionalFormatting sqref="AB35:AC35">
    <cfRule type="containsText" dxfId="1098" priority="333" operator="containsText" text="BAJA">
      <formula>NOT(ISERROR(SEARCH("BAJA",AB35)))</formula>
    </cfRule>
    <cfRule type="containsText" dxfId="1097" priority="334" operator="containsText" text="MEDIA">
      <formula>NOT(ISERROR(SEARCH("MEDIA",AB35)))</formula>
    </cfRule>
    <cfRule type="containsText" dxfId="1096" priority="335" operator="containsText" text="ALTA">
      <formula>NOT(ISERROR(SEARCH("ALTA",AB35)))</formula>
    </cfRule>
  </conditionalFormatting>
  <conditionalFormatting sqref="AB30:AC30">
    <cfRule type="containsText" dxfId="1095" priority="351" operator="containsText" text="BAJA">
      <formula>NOT(ISERROR(SEARCH("BAJA",AB30)))</formula>
    </cfRule>
    <cfRule type="containsText" dxfId="1094" priority="352" operator="containsText" text="MEDIA">
      <formula>NOT(ISERROR(SEARCH("MEDIA",AB30)))</formula>
    </cfRule>
    <cfRule type="containsText" dxfId="1093" priority="353" operator="containsText" text="ALTA">
      <formula>NOT(ISERROR(SEARCH("ALTA",AB30)))</formula>
    </cfRule>
  </conditionalFormatting>
  <conditionalFormatting sqref="AB31:AC31">
    <cfRule type="containsText" dxfId="1092" priority="348" operator="containsText" text="BAJA">
      <formula>NOT(ISERROR(SEARCH("BAJA",AB31)))</formula>
    </cfRule>
    <cfRule type="containsText" dxfId="1091" priority="349" operator="containsText" text="MEDIA">
      <formula>NOT(ISERROR(SEARCH("MEDIA",AB31)))</formula>
    </cfRule>
    <cfRule type="containsText" dxfId="1090" priority="350" operator="containsText" text="ALTA">
      <formula>NOT(ISERROR(SEARCH("ALTA",AB31)))</formula>
    </cfRule>
  </conditionalFormatting>
  <conditionalFormatting sqref="N29:P29 V29">
    <cfRule type="containsText" dxfId="1089" priority="345" operator="containsText" text="BAJA">
      <formula>NOT(ISERROR(SEARCH("BAJA",N29)))</formula>
    </cfRule>
    <cfRule type="containsText" dxfId="1088" priority="346" operator="containsText" text="MEDIA">
      <formula>NOT(ISERROR(SEARCH("MEDIA",N29)))</formula>
    </cfRule>
    <cfRule type="containsText" dxfId="1087" priority="347" operator="containsText" text="ALTA">
      <formula>NOT(ISERROR(SEARCH("ALTA",N29)))</formula>
    </cfRule>
  </conditionalFormatting>
  <conditionalFormatting sqref="Y29">
    <cfRule type="containsText" dxfId="1086" priority="342" operator="containsText" text="BAJA">
      <formula>NOT(ISERROR(SEARCH("BAJA",Y29)))</formula>
    </cfRule>
    <cfRule type="containsText" dxfId="1085" priority="343" operator="containsText" text="MEDIA">
      <formula>NOT(ISERROR(SEARCH("MEDIA",Y29)))</formula>
    </cfRule>
    <cfRule type="containsText" dxfId="1084" priority="344" operator="containsText" text="ALTA">
      <formula>NOT(ISERROR(SEARCH("ALTA",Y29)))</formula>
    </cfRule>
  </conditionalFormatting>
  <conditionalFormatting sqref="AK29">
    <cfRule type="containsText" dxfId="1083" priority="339" operator="containsText" text="BAJA">
      <formula>NOT(ISERROR(SEARCH("BAJA",AK29)))</formula>
    </cfRule>
    <cfRule type="containsText" dxfId="1082" priority="340" operator="containsText" text="MEDIA">
      <formula>NOT(ISERROR(SEARCH("MEDIA",AK29)))</formula>
    </cfRule>
    <cfRule type="containsText" dxfId="1081" priority="341" operator="containsText" text="ALTA">
      <formula>NOT(ISERROR(SEARCH("ALTA",AK29)))</formula>
    </cfRule>
  </conditionalFormatting>
  <conditionalFormatting sqref="W34 Z34 AB34:AC34 AH34:AI34 X34:X38 AE34:AF34">
    <cfRule type="containsText" dxfId="1080" priority="336" operator="containsText" text="BAJA">
      <formula>NOT(ISERROR(SEARCH("BAJA",W34)))</formula>
    </cfRule>
    <cfRule type="containsText" dxfId="1079" priority="337" operator="containsText" text="MEDIA">
      <formula>NOT(ISERROR(SEARCH("MEDIA",W34)))</formula>
    </cfRule>
    <cfRule type="containsText" dxfId="1078" priority="338" operator="containsText" text="ALTA">
      <formula>NOT(ISERROR(SEARCH("ALTA",W34)))</formula>
    </cfRule>
  </conditionalFormatting>
  <conditionalFormatting sqref="W44 Z44 AB44:AC44 AH44:AI44 X44:X48 AE44:AF44">
    <cfRule type="containsText" dxfId="1077" priority="300" operator="containsText" text="BAJA">
      <formula>NOT(ISERROR(SEARCH("BAJA",W44)))</formula>
    </cfRule>
    <cfRule type="containsText" dxfId="1076" priority="301" operator="containsText" text="MEDIA">
      <formula>NOT(ISERROR(SEARCH("MEDIA",W44)))</formula>
    </cfRule>
    <cfRule type="containsText" dxfId="1075" priority="302" operator="containsText" text="ALTA">
      <formula>NOT(ISERROR(SEARCH("ALTA",W44)))</formula>
    </cfRule>
  </conditionalFormatting>
  <conditionalFormatting sqref="AB36:AC36">
    <cfRule type="containsText" dxfId="1074" priority="330" operator="containsText" text="BAJA">
      <formula>NOT(ISERROR(SEARCH("BAJA",AB36)))</formula>
    </cfRule>
    <cfRule type="containsText" dxfId="1073" priority="331" operator="containsText" text="MEDIA">
      <formula>NOT(ISERROR(SEARCH("MEDIA",AB36)))</formula>
    </cfRule>
    <cfRule type="containsText" dxfId="1072" priority="332" operator="containsText" text="ALTA">
      <formula>NOT(ISERROR(SEARCH("ALTA",AB36)))</formula>
    </cfRule>
  </conditionalFormatting>
  <conditionalFormatting sqref="N34:P34 V34">
    <cfRule type="containsText" dxfId="1071" priority="327" operator="containsText" text="BAJA">
      <formula>NOT(ISERROR(SEARCH("BAJA",N34)))</formula>
    </cfRule>
    <cfRule type="containsText" dxfId="1070" priority="328" operator="containsText" text="MEDIA">
      <formula>NOT(ISERROR(SEARCH("MEDIA",N34)))</formula>
    </cfRule>
    <cfRule type="containsText" dxfId="1069" priority="329" operator="containsText" text="ALTA">
      <formula>NOT(ISERROR(SEARCH("ALTA",N34)))</formula>
    </cfRule>
  </conditionalFormatting>
  <conditionalFormatting sqref="Y34">
    <cfRule type="containsText" dxfId="1068" priority="324" operator="containsText" text="BAJA">
      <formula>NOT(ISERROR(SEARCH("BAJA",Y34)))</formula>
    </cfRule>
    <cfRule type="containsText" dxfId="1067" priority="325" operator="containsText" text="MEDIA">
      <formula>NOT(ISERROR(SEARCH("MEDIA",Y34)))</formula>
    </cfRule>
    <cfRule type="containsText" dxfId="1066" priority="326" operator="containsText" text="ALTA">
      <formula>NOT(ISERROR(SEARCH("ALTA",Y34)))</formula>
    </cfRule>
  </conditionalFormatting>
  <conditionalFormatting sqref="AK34">
    <cfRule type="containsText" dxfId="1065" priority="321" operator="containsText" text="BAJA">
      <formula>NOT(ISERROR(SEARCH("BAJA",AK34)))</formula>
    </cfRule>
    <cfRule type="containsText" dxfId="1064" priority="322" operator="containsText" text="MEDIA">
      <formula>NOT(ISERROR(SEARCH("MEDIA",AK34)))</formula>
    </cfRule>
    <cfRule type="containsText" dxfId="1063" priority="323" operator="containsText" text="ALTA">
      <formula>NOT(ISERROR(SEARCH("ALTA",AK34)))</formula>
    </cfRule>
  </conditionalFormatting>
  <conditionalFormatting sqref="W39 Z39 AB39:AC39 AH39:AI39 X39:X43 AE39:AF39">
    <cfRule type="containsText" dxfId="1062" priority="318" operator="containsText" text="BAJA">
      <formula>NOT(ISERROR(SEARCH("BAJA",W39)))</formula>
    </cfRule>
    <cfRule type="containsText" dxfId="1061" priority="319" operator="containsText" text="MEDIA">
      <formula>NOT(ISERROR(SEARCH("MEDIA",W39)))</formula>
    </cfRule>
    <cfRule type="containsText" dxfId="1060" priority="320" operator="containsText" text="ALTA">
      <formula>NOT(ISERROR(SEARCH("ALTA",W39)))</formula>
    </cfRule>
  </conditionalFormatting>
  <conditionalFormatting sqref="AB40:AC40">
    <cfRule type="containsText" dxfId="1059" priority="315" operator="containsText" text="BAJA">
      <formula>NOT(ISERROR(SEARCH("BAJA",AB40)))</formula>
    </cfRule>
    <cfRule type="containsText" dxfId="1058" priority="316" operator="containsText" text="MEDIA">
      <formula>NOT(ISERROR(SEARCH("MEDIA",AB40)))</formula>
    </cfRule>
    <cfRule type="containsText" dxfId="1057" priority="317" operator="containsText" text="ALTA">
      <formula>NOT(ISERROR(SEARCH("ALTA",AB40)))</formula>
    </cfRule>
  </conditionalFormatting>
  <conditionalFormatting sqref="AB41:AC41">
    <cfRule type="containsText" dxfId="1056" priority="312" operator="containsText" text="BAJA">
      <formula>NOT(ISERROR(SEARCH("BAJA",AB41)))</formula>
    </cfRule>
    <cfRule type="containsText" dxfId="1055" priority="313" operator="containsText" text="MEDIA">
      <formula>NOT(ISERROR(SEARCH("MEDIA",AB41)))</formula>
    </cfRule>
    <cfRule type="containsText" dxfId="1054" priority="314" operator="containsText" text="ALTA">
      <formula>NOT(ISERROR(SEARCH("ALTA",AB41)))</formula>
    </cfRule>
  </conditionalFormatting>
  <conditionalFormatting sqref="N39:P39 V39">
    <cfRule type="containsText" dxfId="1053" priority="309" operator="containsText" text="BAJA">
      <formula>NOT(ISERROR(SEARCH("BAJA",N39)))</formula>
    </cfRule>
    <cfRule type="containsText" dxfId="1052" priority="310" operator="containsText" text="MEDIA">
      <formula>NOT(ISERROR(SEARCH("MEDIA",N39)))</formula>
    </cfRule>
    <cfRule type="containsText" dxfId="1051" priority="311" operator="containsText" text="ALTA">
      <formula>NOT(ISERROR(SEARCH("ALTA",N39)))</formula>
    </cfRule>
  </conditionalFormatting>
  <conditionalFormatting sqref="Y39">
    <cfRule type="containsText" dxfId="1050" priority="306" operator="containsText" text="BAJA">
      <formula>NOT(ISERROR(SEARCH("BAJA",Y39)))</formula>
    </cfRule>
    <cfRule type="containsText" dxfId="1049" priority="307" operator="containsText" text="MEDIA">
      <formula>NOT(ISERROR(SEARCH("MEDIA",Y39)))</formula>
    </cfRule>
    <cfRule type="containsText" dxfId="1048" priority="308" operator="containsText" text="ALTA">
      <formula>NOT(ISERROR(SEARCH("ALTA",Y39)))</formula>
    </cfRule>
  </conditionalFormatting>
  <conditionalFormatting sqref="AK39">
    <cfRule type="containsText" dxfId="1047" priority="303" operator="containsText" text="BAJA">
      <formula>NOT(ISERROR(SEARCH("BAJA",AK39)))</formula>
    </cfRule>
    <cfRule type="containsText" dxfId="1046" priority="304" operator="containsText" text="MEDIA">
      <formula>NOT(ISERROR(SEARCH("MEDIA",AK39)))</formula>
    </cfRule>
    <cfRule type="containsText" dxfId="1045" priority="305" operator="containsText" text="ALTA">
      <formula>NOT(ISERROR(SEARCH("ALTA",AK39)))</formula>
    </cfRule>
  </conditionalFormatting>
  <conditionalFormatting sqref="AF15">
    <cfRule type="containsText" dxfId="1044" priority="273" operator="containsText" text="BAJA">
      <formula>NOT(ISERROR(SEARCH("BAJA",AF15)))</formula>
    </cfRule>
    <cfRule type="containsText" dxfId="1043" priority="274" operator="containsText" text="MEDIA">
      <formula>NOT(ISERROR(SEARCH("MEDIA",AF15)))</formula>
    </cfRule>
    <cfRule type="containsText" dxfId="1042" priority="275" operator="containsText" text="ALTA">
      <formula>NOT(ISERROR(SEARCH("ALTA",AF15)))</formula>
    </cfRule>
  </conditionalFormatting>
  <conditionalFormatting sqref="AB45:AC45">
    <cfRule type="containsText" dxfId="1041" priority="297" operator="containsText" text="BAJA">
      <formula>NOT(ISERROR(SEARCH("BAJA",AB45)))</formula>
    </cfRule>
    <cfRule type="containsText" dxfId="1040" priority="298" operator="containsText" text="MEDIA">
      <formula>NOT(ISERROR(SEARCH("MEDIA",AB45)))</formula>
    </cfRule>
    <cfRule type="containsText" dxfId="1039" priority="299" operator="containsText" text="ALTA">
      <formula>NOT(ISERROR(SEARCH("ALTA",AB45)))</formula>
    </cfRule>
  </conditionalFormatting>
  <conditionalFormatting sqref="AB46:AC46">
    <cfRule type="containsText" dxfId="1038" priority="294" operator="containsText" text="BAJA">
      <formula>NOT(ISERROR(SEARCH("BAJA",AB46)))</formula>
    </cfRule>
    <cfRule type="containsText" dxfId="1037" priority="295" operator="containsText" text="MEDIA">
      <formula>NOT(ISERROR(SEARCH("MEDIA",AB46)))</formula>
    </cfRule>
    <cfRule type="containsText" dxfId="1036" priority="296" operator="containsText" text="ALTA">
      <formula>NOT(ISERROR(SEARCH("ALTA",AB46)))</formula>
    </cfRule>
  </conditionalFormatting>
  <conditionalFormatting sqref="N44:P44 V44">
    <cfRule type="containsText" dxfId="1035" priority="291" operator="containsText" text="BAJA">
      <formula>NOT(ISERROR(SEARCH("BAJA",N44)))</formula>
    </cfRule>
    <cfRule type="containsText" dxfId="1034" priority="292" operator="containsText" text="MEDIA">
      <formula>NOT(ISERROR(SEARCH("MEDIA",N44)))</formula>
    </cfRule>
    <cfRule type="containsText" dxfId="1033" priority="293" operator="containsText" text="ALTA">
      <formula>NOT(ISERROR(SEARCH("ALTA",N44)))</formula>
    </cfRule>
  </conditionalFormatting>
  <conditionalFormatting sqref="Y44">
    <cfRule type="containsText" dxfId="1032" priority="288" operator="containsText" text="BAJA">
      <formula>NOT(ISERROR(SEARCH("BAJA",Y44)))</formula>
    </cfRule>
    <cfRule type="containsText" dxfId="1031" priority="289" operator="containsText" text="MEDIA">
      <formula>NOT(ISERROR(SEARCH("MEDIA",Y44)))</formula>
    </cfRule>
    <cfRule type="containsText" dxfId="1030" priority="290" operator="containsText" text="ALTA">
      <formula>NOT(ISERROR(SEARCH("ALTA",Y44)))</formula>
    </cfRule>
  </conditionalFormatting>
  <conditionalFormatting sqref="AK44">
    <cfRule type="containsText" dxfId="1029" priority="285" operator="containsText" text="BAJA">
      <formula>NOT(ISERROR(SEARCH("BAJA",AK44)))</formula>
    </cfRule>
    <cfRule type="containsText" dxfId="1028" priority="286" operator="containsText" text="MEDIA">
      <formula>NOT(ISERROR(SEARCH("MEDIA",AK44)))</formula>
    </cfRule>
    <cfRule type="containsText" dxfId="1027" priority="287" operator="containsText" text="ALTA">
      <formula>NOT(ISERROR(SEARCH("ALTA",AK44)))</formula>
    </cfRule>
  </conditionalFormatting>
  <conditionalFormatting sqref="N15:P15 V15">
    <cfRule type="containsText" dxfId="1026" priority="282" operator="containsText" text="BAJA">
      <formula>NOT(ISERROR(SEARCH("BAJA",N15)))</formula>
    </cfRule>
    <cfRule type="containsText" dxfId="1025" priority="283" operator="containsText" text="MEDIA">
      <formula>NOT(ISERROR(SEARCH("MEDIA",N15)))</formula>
    </cfRule>
    <cfRule type="containsText" dxfId="1024" priority="284" operator="containsText" text="ALTA">
      <formula>NOT(ISERROR(SEARCH("ALTA",N15)))</formula>
    </cfRule>
  </conditionalFormatting>
  <conditionalFormatting sqref="Y15">
    <cfRule type="containsText" dxfId="1023" priority="279" operator="containsText" text="BAJA">
      <formula>NOT(ISERROR(SEARCH("BAJA",Y15)))</formula>
    </cfRule>
    <cfRule type="containsText" dxfId="1022" priority="280" operator="containsText" text="MEDIA">
      <formula>NOT(ISERROR(SEARCH("MEDIA",Y15)))</formula>
    </cfRule>
    <cfRule type="containsText" dxfId="1021" priority="281" operator="containsText" text="ALTA">
      <formula>NOT(ISERROR(SEARCH("ALTA",Y15)))</formula>
    </cfRule>
  </conditionalFormatting>
  <conditionalFormatting sqref="AB14:AC15">
    <cfRule type="containsText" dxfId="1020" priority="276" operator="containsText" text="BAJA">
      <formula>NOT(ISERROR(SEARCH("BAJA",AB14)))</formula>
    </cfRule>
    <cfRule type="containsText" dxfId="1019" priority="277" operator="containsText" text="MEDIA">
      <formula>NOT(ISERROR(SEARCH("MEDIA",AB14)))</formula>
    </cfRule>
    <cfRule type="containsText" dxfId="1018" priority="278" operator="containsText" text="ALTA">
      <formula>NOT(ISERROR(SEARCH("ALTA",AB14)))</formula>
    </cfRule>
  </conditionalFormatting>
  <conditionalFormatting sqref="AH15">
    <cfRule type="containsText" dxfId="1017" priority="270" operator="containsText" text="BAJA">
      <formula>NOT(ISERROR(SEARCH("BAJA",AH15)))</formula>
    </cfRule>
    <cfRule type="containsText" dxfId="1016" priority="271" operator="containsText" text="MEDIA">
      <formula>NOT(ISERROR(SEARCH("MEDIA",AH15)))</formula>
    </cfRule>
    <cfRule type="containsText" dxfId="1015" priority="272" operator="containsText" text="ALTA">
      <formula>NOT(ISERROR(SEARCH("ALTA",AH15)))</formula>
    </cfRule>
  </conditionalFormatting>
  <conditionalFormatting sqref="AK15">
    <cfRule type="containsText" dxfId="1014" priority="267" operator="containsText" text="BAJA">
      <formula>NOT(ISERROR(SEARCH("BAJA",AK15)))</formula>
    </cfRule>
    <cfRule type="containsText" dxfId="1013" priority="268" operator="containsText" text="MEDIA">
      <formula>NOT(ISERROR(SEARCH("MEDIA",AK15)))</formula>
    </cfRule>
    <cfRule type="containsText" dxfId="1012" priority="269" operator="containsText" text="ALTA">
      <formula>NOT(ISERROR(SEARCH("ALTA",AK15)))</formula>
    </cfRule>
  </conditionalFormatting>
  <conditionalFormatting sqref="X9">
    <cfRule type="containsText" dxfId="1011" priority="264" operator="containsText" text="BAJA">
      <formula>NOT(ISERROR(SEARCH("BAJA",X9)))</formula>
    </cfRule>
    <cfRule type="containsText" dxfId="1010" priority="265" operator="containsText" text="MEDIA">
      <formula>NOT(ISERROR(SEARCH("MEDIA",X9)))</formula>
    </cfRule>
    <cfRule type="containsText" dxfId="1009" priority="266" operator="containsText" text="ALTA">
      <formula>NOT(ISERROR(SEARCH("ALTA",X9)))</formula>
    </cfRule>
  </conditionalFormatting>
  <conditionalFormatting sqref="AD3:AD48">
    <cfRule type="containsText" dxfId="1008" priority="261" operator="containsText" text="BAJA">
      <formula>NOT(ISERROR(SEARCH("BAJA",AD3)))</formula>
    </cfRule>
    <cfRule type="containsText" dxfId="1007" priority="262" operator="containsText" text="MEDIA">
      <formula>NOT(ISERROR(SEARCH("MEDIA",AD3)))</formula>
    </cfRule>
    <cfRule type="containsText" dxfId="1006" priority="263" operator="containsText" text="ALTA">
      <formula>NOT(ISERROR(SEARCH("ALTA",AD3)))</formula>
    </cfRule>
  </conditionalFormatting>
  <conditionalFormatting sqref="Q12:R48 Q3:Q11">
    <cfRule type="containsText" dxfId="1005" priority="258" operator="containsText" text="BAJA">
      <formula>NOT(ISERROR(SEARCH("BAJA",Q3)))</formula>
    </cfRule>
    <cfRule type="containsText" dxfId="1004" priority="259" operator="containsText" text="MEDIA">
      <formula>NOT(ISERROR(SEARCH("MEDIA",Q3)))</formula>
    </cfRule>
    <cfRule type="containsText" dxfId="1003" priority="260" operator="containsText" text="ALTA">
      <formula>NOT(ISERROR(SEARCH("ALTA",Q3)))</formula>
    </cfRule>
  </conditionalFormatting>
  <conditionalFormatting sqref="S12:T48 S3:S11">
    <cfRule type="containsText" dxfId="1002" priority="255" operator="containsText" text="BAJA">
      <formula>NOT(ISERROR(SEARCH("BAJA",S3)))</formula>
    </cfRule>
    <cfRule type="containsText" dxfId="1001" priority="256" operator="containsText" text="MEDIA">
      <formula>NOT(ISERROR(SEARCH("MEDIA",S3)))</formula>
    </cfRule>
    <cfRule type="containsText" dxfId="1000" priority="257" operator="containsText" text="ALTA">
      <formula>NOT(ISERROR(SEARCH("ALTA",S3)))</formula>
    </cfRule>
  </conditionalFormatting>
  <conditionalFormatting sqref="U3:U48">
    <cfRule type="containsText" dxfId="999" priority="252" operator="containsText" text="BAJA">
      <formula>NOT(ISERROR(SEARCH("BAJA",U3)))</formula>
    </cfRule>
    <cfRule type="containsText" dxfId="998" priority="253" operator="containsText" text="MEDIA">
      <formula>NOT(ISERROR(SEARCH("MEDIA",U3)))</formula>
    </cfRule>
    <cfRule type="containsText" dxfId="997" priority="254" operator="containsText" text="ALTA">
      <formula>NOT(ISERROR(SEARCH("ALTA",U3)))</formula>
    </cfRule>
  </conditionalFormatting>
  <conditionalFormatting sqref="AJ3">
    <cfRule type="containsText" dxfId="996" priority="249" operator="containsText" text="BAJA">
      <formula>NOT(ISERROR(SEARCH("BAJA",AJ3)))</formula>
    </cfRule>
    <cfRule type="containsText" dxfId="995" priority="250" operator="containsText" text="MEDIA">
      <formula>NOT(ISERROR(SEARCH("MEDIA",AJ3)))</formula>
    </cfRule>
    <cfRule type="containsText" dxfId="994" priority="251" operator="containsText" text="ALTA">
      <formula>NOT(ISERROR(SEARCH("ALTA",AJ3)))</formula>
    </cfRule>
  </conditionalFormatting>
  <conditionalFormatting sqref="AU39">
    <cfRule type="containsText" dxfId="993" priority="222" operator="containsText" text="BAJA">
      <formula>NOT(ISERROR(SEARCH("BAJA",AU39)))</formula>
    </cfRule>
    <cfRule type="containsText" dxfId="992" priority="223" operator="containsText" text="MEDIA">
      <formula>NOT(ISERROR(SEARCH("MEDIA",AU39)))</formula>
    </cfRule>
    <cfRule type="containsText" dxfId="991" priority="224" operator="containsText" text="ALTA">
      <formula>NOT(ISERROR(SEARCH("ALTA",AU39)))</formula>
    </cfRule>
  </conditionalFormatting>
  <conditionalFormatting sqref="AU34">
    <cfRule type="containsText" dxfId="990" priority="225" operator="containsText" text="BAJA">
      <formula>NOT(ISERROR(SEARCH("BAJA",AU34)))</formula>
    </cfRule>
    <cfRule type="containsText" dxfId="989" priority="226" operator="containsText" text="MEDIA">
      <formula>NOT(ISERROR(SEARCH("MEDIA",AU34)))</formula>
    </cfRule>
    <cfRule type="containsText" dxfId="988" priority="227" operator="containsText" text="ALTA">
      <formula>NOT(ISERROR(SEARCH("ALTA",AU34)))</formula>
    </cfRule>
  </conditionalFormatting>
  <conditionalFormatting sqref="AU29">
    <cfRule type="containsText" dxfId="987" priority="228" operator="containsText" text="BAJA">
      <formula>NOT(ISERROR(SEARCH("BAJA",AU29)))</formula>
    </cfRule>
    <cfRule type="containsText" dxfId="986" priority="229" operator="containsText" text="MEDIA">
      <formula>NOT(ISERROR(SEARCH("MEDIA",AU29)))</formula>
    </cfRule>
    <cfRule type="containsText" dxfId="985" priority="230" operator="containsText" text="ALTA">
      <formula>NOT(ISERROR(SEARCH("ALTA",AU29)))</formula>
    </cfRule>
  </conditionalFormatting>
  <conditionalFormatting sqref="AU44">
    <cfRule type="containsText" dxfId="984" priority="219" operator="containsText" text="BAJA">
      <formula>NOT(ISERROR(SEARCH("BAJA",AU44)))</formula>
    </cfRule>
    <cfRule type="containsText" dxfId="983" priority="220" operator="containsText" text="MEDIA">
      <formula>NOT(ISERROR(SEARCH("MEDIA",AU44)))</formula>
    </cfRule>
    <cfRule type="containsText" dxfId="982" priority="221" operator="containsText" text="ALTA">
      <formula>NOT(ISERROR(SEARCH("ALTA",AU44)))</formula>
    </cfRule>
  </conditionalFormatting>
  <conditionalFormatting sqref="AU24">
    <cfRule type="containsText" dxfId="981" priority="231" operator="containsText" text="BAJA">
      <formula>NOT(ISERROR(SEARCH("BAJA",AU24)))</formula>
    </cfRule>
    <cfRule type="containsText" dxfId="980" priority="232" operator="containsText" text="MEDIA">
      <formula>NOT(ISERROR(SEARCH("MEDIA",AU24)))</formula>
    </cfRule>
    <cfRule type="containsText" dxfId="979" priority="233" operator="containsText" text="ALTA">
      <formula>NOT(ISERROR(SEARCH("ALTA",AU24)))</formula>
    </cfRule>
  </conditionalFormatting>
  <conditionalFormatting sqref="AU19">
    <cfRule type="containsText" dxfId="978" priority="234" operator="containsText" text="BAJA">
      <formula>NOT(ISERROR(SEARCH("BAJA",AU19)))</formula>
    </cfRule>
    <cfRule type="containsText" dxfId="977" priority="235" operator="containsText" text="MEDIA">
      <formula>NOT(ISERROR(SEARCH("MEDIA",AU19)))</formula>
    </cfRule>
    <cfRule type="containsText" dxfId="976" priority="236" operator="containsText" text="ALTA">
      <formula>NOT(ISERROR(SEARCH("ALTA",AU19)))</formula>
    </cfRule>
  </conditionalFormatting>
  <conditionalFormatting sqref="AU14">
    <cfRule type="containsText" dxfId="975" priority="237" operator="containsText" text="BAJA">
      <formula>NOT(ISERROR(SEARCH("BAJA",AU14)))</formula>
    </cfRule>
    <cfRule type="containsText" dxfId="974" priority="238" operator="containsText" text="MEDIA">
      <formula>NOT(ISERROR(SEARCH("MEDIA",AU14)))</formula>
    </cfRule>
    <cfRule type="containsText" dxfId="973" priority="239" operator="containsText" text="ALTA">
      <formula>NOT(ISERROR(SEARCH("ALTA",AU14)))</formula>
    </cfRule>
  </conditionalFormatting>
  <conditionalFormatting sqref="AU9">
    <cfRule type="containsText" dxfId="972" priority="240" operator="containsText" text="BAJA">
      <formula>NOT(ISERROR(SEARCH("BAJA",AU9)))</formula>
    </cfRule>
    <cfRule type="containsText" dxfId="971" priority="241" operator="containsText" text="MEDIA">
      <formula>NOT(ISERROR(SEARCH("MEDIA",AU9)))</formula>
    </cfRule>
    <cfRule type="containsText" dxfId="970" priority="242" operator="containsText" text="ALTA">
      <formula>NOT(ISERROR(SEARCH("ALTA",AU9)))</formula>
    </cfRule>
  </conditionalFormatting>
  <conditionalFormatting sqref="AO3:AP3">
    <cfRule type="containsText" dxfId="969" priority="246" operator="containsText" text="BAJA">
      <formula>NOT(ISERROR(SEARCH("BAJA",AO3)))</formula>
    </cfRule>
    <cfRule type="containsText" dxfId="968" priority="247" operator="containsText" text="MEDIA">
      <formula>NOT(ISERROR(SEARCH("MEDIA",AO3)))</formula>
    </cfRule>
    <cfRule type="containsText" dxfId="967" priority="248" operator="containsText" text="ALTA">
      <formula>NOT(ISERROR(SEARCH("ALTA",AO3)))</formula>
    </cfRule>
  </conditionalFormatting>
  <conditionalFormatting sqref="AU3">
    <cfRule type="containsText" dxfId="966" priority="243" operator="containsText" text="BAJA">
      <formula>NOT(ISERROR(SEARCH("BAJA",AU3)))</formula>
    </cfRule>
    <cfRule type="containsText" dxfId="965" priority="244" operator="containsText" text="MEDIA">
      <formula>NOT(ISERROR(SEARCH("MEDIA",AU3)))</formula>
    </cfRule>
    <cfRule type="containsText" dxfId="964" priority="245" operator="containsText" text="ALTA">
      <formula>NOT(ISERROR(SEARCH("ALTA",AU3)))</formula>
    </cfRule>
  </conditionalFormatting>
  <conditionalFormatting sqref="AT9">
    <cfRule type="containsText" dxfId="963" priority="216" operator="containsText" text="BAJA">
      <formula>NOT(ISERROR(SEARCH("BAJA",AT9)))</formula>
    </cfRule>
    <cfRule type="containsText" dxfId="962" priority="217" operator="containsText" text="MEDIA">
      <formula>NOT(ISERROR(SEARCH("MEDIA",AT9)))</formula>
    </cfRule>
    <cfRule type="containsText" dxfId="961" priority="218" operator="containsText" text="ALTA">
      <formula>NOT(ISERROR(SEARCH("ALTA",AT9)))</formula>
    </cfRule>
  </conditionalFormatting>
  <conditionalFormatting sqref="AT14">
    <cfRule type="containsText" dxfId="960" priority="213" operator="containsText" text="BAJA">
      <formula>NOT(ISERROR(SEARCH("BAJA",AT14)))</formula>
    </cfRule>
    <cfRule type="containsText" dxfId="959" priority="214" operator="containsText" text="MEDIA">
      <formula>NOT(ISERROR(SEARCH("MEDIA",AT14)))</formula>
    </cfRule>
    <cfRule type="containsText" dxfId="958" priority="215" operator="containsText" text="ALTA">
      <formula>NOT(ISERROR(SEARCH("ALTA",AT14)))</formula>
    </cfRule>
  </conditionalFormatting>
  <conditionalFormatting sqref="AT19">
    <cfRule type="containsText" dxfId="957" priority="210" operator="containsText" text="BAJA">
      <formula>NOT(ISERROR(SEARCH("BAJA",AT19)))</formula>
    </cfRule>
    <cfRule type="containsText" dxfId="956" priority="211" operator="containsText" text="MEDIA">
      <formula>NOT(ISERROR(SEARCH("MEDIA",AT19)))</formula>
    </cfRule>
    <cfRule type="containsText" dxfId="955" priority="212" operator="containsText" text="ALTA">
      <formula>NOT(ISERROR(SEARCH("ALTA",AT19)))</formula>
    </cfRule>
  </conditionalFormatting>
  <conditionalFormatting sqref="AT24">
    <cfRule type="containsText" dxfId="954" priority="207" operator="containsText" text="BAJA">
      <formula>NOT(ISERROR(SEARCH("BAJA",AT24)))</formula>
    </cfRule>
    <cfRule type="containsText" dxfId="953" priority="208" operator="containsText" text="MEDIA">
      <formula>NOT(ISERROR(SEARCH("MEDIA",AT24)))</formula>
    </cfRule>
    <cfRule type="containsText" dxfId="952" priority="209" operator="containsText" text="ALTA">
      <formula>NOT(ISERROR(SEARCH("ALTA",AT24)))</formula>
    </cfRule>
  </conditionalFormatting>
  <conditionalFormatting sqref="AT29">
    <cfRule type="containsText" dxfId="951" priority="204" operator="containsText" text="BAJA">
      <formula>NOT(ISERROR(SEARCH("BAJA",AT29)))</formula>
    </cfRule>
    <cfRule type="containsText" dxfId="950" priority="205" operator="containsText" text="MEDIA">
      <formula>NOT(ISERROR(SEARCH("MEDIA",AT29)))</formula>
    </cfRule>
    <cfRule type="containsText" dxfId="949" priority="206" operator="containsText" text="ALTA">
      <formula>NOT(ISERROR(SEARCH("ALTA",AT29)))</formula>
    </cfRule>
  </conditionalFormatting>
  <conditionalFormatting sqref="AT34">
    <cfRule type="containsText" dxfId="948" priority="201" operator="containsText" text="BAJA">
      <formula>NOT(ISERROR(SEARCH("BAJA",AT34)))</formula>
    </cfRule>
    <cfRule type="containsText" dxfId="947" priority="202" operator="containsText" text="MEDIA">
      <formula>NOT(ISERROR(SEARCH("MEDIA",AT34)))</formula>
    </cfRule>
    <cfRule type="containsText" dxfId="946" priority="203" operator="containsText" text="ALTA">
      <formula>NOT(ISERROR(SEARCH("ALTA",AT34)))</formula>
    </cfRule>
  </conditionalFormatting>
  <conditionalFormatting sqref="AT39">
    <cfRule type="containsText" dxfId="945" priority="198" operator="containsText" text="BAJA">
      <formula>NOT(ISERROR(SEARCH("BAJA",AT39)))</formula>
    </cfRule>
    <cfRule type="containsText" dxfId="944" priority="199" operator="containsText" text="MEDIA">
      <formula>NOT(ISERROR(SEARCH("MEDIA",AT39)))</formula>
    </cfRule>
    <cfRule type="containsText" dxfId="943" priority="200" operator="containsText" text="ALTA">
      <formula>NOT(ISERROR(SEARCH("ALTA",AT39)))</formula>
    </cfRule>
  </conditionalFormatting>
  <conditionalFormatting sqref="AT44">
    <cfRule type="containsText" dxfId="942" priority="195" operator="containsText" text="BAJA">
      <formula>NOT(ISERROR(SEARCH("BAJA",AT44)))</formula>
    </cfRule>
    <cfRule type="containsText" dxfId="941" priority="196" operator="containsText" text="MEDIA">
      <formula>NOT(ISERROR(SEARCH("MEDIA",AT44)))</formula>
    </cfRule>
    <cfRule type="containsText" dxfId="940" priority="197" operator="containsText" text="ALTA">
      <formula>NOT(ISERROR(SEARCH("ALTA",AT44)))</formula>
    </cfRule>
  </conditionalFormatting>
  <conditionalFormatting sqref="AN9">
    <cfRule type="containsText" dxfId="939" priority="192" operator="containsText" text="BAJA">
      <formula>NOT(ISERROR(SEARCH("BAJA",AN9)))</formula>
    </cfRule>
    <cfRule type="containsText" dxfId="938" priority="193" operator="containsText" text="MEDIA">
      <formula>NOT(ISERROR(SEARCH("MEDIA",AN9)))</formula>
    </cfRule>
    <cfRule type="containsText" dxfId="937" priority="194" operator="containsText" text="ALTA">
      <formula>NOT(ISERROR(SEARCH("ALTA",AN9)))</formula>
    </cfRule>
  </conditionalFormatting>
  <conditionalFormatting sqref="AO9">
    <cfRule type="containsText" dxfId="936" priority="189" operator="containsText" text="BAJA">
      <formula>NOT(ISERROR(SEARCH("BAJA",AO9)))</formula>
    </cfRule>
    <cfRule type="containsText" dxfId="935" priority="190" operator="containsText" text="MEDIA">
      <formula>NOT(ISERROR(SEARCH("MEDIA",AO9)))</formula>
    </cfRule>
    <cfRule type="containsText" dxfId="934" priority="191" operator="containsText" text="ALTA">
      <formula>NOT(ISERROR(SEARCH("ALTA",AO9)))</formula>
    </cfRule>
  </conditionalFormatting>
  <conditionalFormatting sqref="AN14">
    <cfRule type="containsText" dxfId="933" priority="186" operator="containsText" text="BAJA">
      <formula>NOT(ISERROR(SEARCH("BAJA",AN14)))</formula>
    </cfRule>
    <cfRule type="containsText" dxfId="932" priority="187" operator="containsText" text="MEDIA">
      <formula>NOT(ISERROR(SEARCH("MEDIA",AN14)))</formula>
    </cfRule>
    <cfRule type="containsText" dxfId="931" priority="188" operator="containsText" text="ALTA">
      <formula>NOT(ISERROR(SEARCH("ALTA",AN14)))</formula>
    </cfRule>
  </conditionalFormatting>
  <conditionalFormatting sqref="AO14">
    <cfRule type="containsText" dxfId="930" priority="183" operator="containsText" text="BAJA">
      <formula>NOT(ISERROR(SEARCH("BAJA",AO14)))</formula>
    </cfRule>
    <cfRule type="containsText" dxfId="929" priority="184" operator="containsText" text="MEDIA">
      <formula>NOT(ISERROR(SEARCH("MEDIA",AO14)))</formula>
    </cfRule>
    <cfRule type="containsText" dxfId="928" priority="185" operator="containsText" text="ALTA">
      <formula>NOT(ISERROR(SEARCH("ALTA",AO14)))</formula>
    </cfRule>
  </conditionalFormatting>
  <conditionalFormatting sqref="AN19">
    <cfRule type="containsText" dxfId="927" priority="180" operator="containsText" text="BAJA">
      <formula>NOT(ISERROR(SEARCH("BAJA",AN19)))</formula>
    </cfRule>
    <cfRule type="containsText" dxfId="926" priority="181" operator="containsText" text="MEDIA">
      <formula>NOT(ISERROR(SEARCH("MEDIA",AN19)))</formula>
    </cfRule>
    <cfRule type="containsText" dxfId="925" priority="182" operator="containsText" text="ALTA">
      <formula>NOT(ISERROR(SEARCH("ALTA",AN19)))</formula>
    </cfRule>
  </conditionalFormatting>
  <conditionalFormatting sqref="AO19">
    <cfRule type="containsText" dxfId="924" priority="177" operator="containsText" text="BAJA">
      <formula>NOT(ISERROR(SEARCH("BAJA",AO19)))</formula>
    </cfRule>
    <cfRule type="containsText" dxfId="923" priority="178" operator="containsText" text="MEDIA">
      <formula>NOT(ISERROR(SEARCH("MEDIA",AO19)))</formula>
    </cfRule>
    <cfRule type="containsText" dxfId="922" priority="179" operator="containsText" text="ALTA">
      <formula>NOT(ISERROR(SEARCH("ALTA",AO19)))</formula>
    </cfRule>
  </conditionalFormatting>
  <conditionalFormatting sqref="AN24">
    <cfRule type="containsText" dxfId="921" priority="174" operator="containsText" text="BAJA">
      <formula>NOT(ISERROR(SEARCH("BAJA",AN24)))</formula>
    </cfRule>
    <cfRule type="containsText" dxfId="920" priority="175" operator="containsText" text="MEDIA">
      <formula>NOT(ISERROR(SEARCH("MEDIA",AN24)))</formula>
    </cfRule>
    <cfRule type="containsText" dxfId="919" priority="176" operator="containsText" text="ALTA">
      <formula>NOT(ISERROR(SEARCH("ALTA",AN24)))</formula>
    </cfRule>
  </conditionalFormatting>
  <conditionalFormatting sqref="AO24">
    <cfRule type="containsText" dxfId="918" priority="171" operator="containsText" text="BAJA">
      <formula>NOT(ISERROR(SEARCH("BAJA",AO24)))</formula>
    </cfRule>
    <cfRule type="containsText" dxfId="917" priority="172" operator="containsText" text="MEDIA">
      <formula>NOT(ISERROR(SEARCH("MEDIA",AO24)))</formula>
    </cfRule>
    <cfRule type="containsText" dxfId="916" priority="173" operator="containsText" text="ALTA">
      <formula>NOT(ISERROR(SEARCH("ALTA",AO24)))</formula>
    </cfRule>
  </conditionalFormatting>
  <conditionalFormatting sqref="AN29">
    <cfRule type="containsText" dxfId="915" priority="168" operator="containsText" text="BAJA">
      <formula>NOT(ISERROR(SEARCH("BAJA",AN29)))</formula>
    </cfRule>
    <cfRule type="containsText" dxfId="914" priority="169" operator="containsText" text="MEDIA">
      <formula>NOT(ISERROR(SEARCH("MEDIA",AN29)))</formula>
    </cfRule>
    <cfRule type="containsText" dxfId="913" priority="170" operator="containsText" text="ALTA">
      <formula>NOT(ISERROR(SEARCH("ALTA",AN29)))</formula>
    </cfRule>
  </conditionalFormatting>
  <conditionalFormatting sqref="AO29">
    <cfRule type="containsText" dxfId="912" priority="165" operator="containsText" text="BAJA">
      <formula>NOT(ISERROR(SEARCH("BAJA",AO29)))</formula>
    </cfRule>
    <cfRule type="containsText" dxfId="911" priority="166" operator="containsText" text="MEDIA">
      <formula>NOT(ISERROR(SEARCH("MEDIA",AO29)))</formula>
    </cfRule>
    <cfRule type="containsText" dxfId="910" priority="167" operator="containsText" text="ALTA">
      <formula>NOT(ISERROR(SEARCH("ALTA",AO29)))</formula>
    </cfRule>
  </conditionalFormatting>
  <conditionalFormatting sqref="AN34">
    <cfRule type="containsText" dxfId="909" priority="162" operator="containsText" text="BAJA">
      <formula>NOT(ISERROR(SEARCH("BAJA",AN34)))</formula>
    </cfRule>
    <cfRule type="containsText" dxfId="908" priority="163" operator="containsText" text="MEDIA">
      <formula>NOT(ISERROR(SEARCH("MEDIA",AN34)))</formula>
    </cfRule>
    <cfRule type="containsText" dxfId="907" priority="164" operator="containsText" text="ALTA">
      <formula>NOT(ISERROR(SEARCH("ALTA",AN34)))</formula>
    </cfRule>
  </conditionalFormatting>
  <conditionalFormatting sqref="AO34">
    <cfRule type="containsText" dxfId="906" priority="159" operator="containsText" text="BAJA">
      <formula>NOT(ISERROR(SEARCH("BAJA",AO34)))</formula>
    </cfRule>
    <cfRule type="containsText" dxfId="905" priority="160" operator="containsText" text="MEDIA">
      <formula>NOT(ISERROR(SEARCH("MEDIA",AO34)))</formula>
    </cfRule>
    <cfRule type="containsText" dxfId="904" priority="161" operator="containsText" text="ALTA">
      <formula>NOT(ISERROR(SEARCH("ALTA",AO34)))</formula>
    </cfRule>
  </conditionalFormatting>
  <conditionalFormatting sqref="AN39">
    <cfRule type="containsText" dxfId="903" priority="156" operator="containsText" text="BAJA">
      <formula>NOT(ISERROR(SEARCH("BAJA",AN39)))</formula>
    </cfRule>
    <cfRule type="containsText" dxfId="902" priority="157" operator="containsText" text="MEDIA">
      <formula>NOT(ISERROR(SEARCH("MEDIA",AN39)))</formula>
    </cfRule>
    <cfRule type="containsText" dxfId="901" priority="158" operator="containsText" text="ALTA">
      <formula>NOT(ISERROR(SEARCH("ALTA",AN39)))</formula>
    </cfRule>
  </conditionalFormatting>
  <conditionalFormatting sqref="AO39">
    <cfRule type="containsText" dxfId="900" priority="153" operator="containsText" text="BAJA">
      <formula>NOT(ISERROR(SEARCH("BAJA",AO39)))</formula>
    </cfRule>
    <cfRule type="containsText" dxfId="899" priority="154" operator="containsText" text="MEDIA">
      <formula>NOT(ISERROR(SEARCH("MEDIA",AO39)))</formula>
    </cfRule>
    <cfRule type="containsText" dxfId="898" priority="155" operator="containsText" text="ALTA">
      <formula>NOT(ISERROR(SEARCH("ALTA",AO39)))</formula>
    </cfRule>
  </conditionalFormatting>
  <conditionalFormatting sqref="AN44">
    <cfRule type="containsText" dxfId="897" priority="150" operator="containsText" text="BAJA">
      <formula>NOT(ISERROR(SEARCH("BAJA",AN44)))</formula>
    </cfRule>
    <cfRule type="containsText" dxfId="896" priority="151" operator="containsText" text="MEDIA">
      <formula>NOT(ISERROR(SEARCH("MEDIA",AN44)))</formula>
    </cfRule>
    <cfRule type="containsText" dxfId="895" priority="152" operator="containsText" text="ALTA">
      <formula>NOT(ISERROR(SEARCH("ALTA",AN44)))</formula>
    </cfRule>
  </conditionalFormatting>
  <conditionalFormatting sqref="AO44">
    <cfRule type="containsText" dxfId="894" priority="147" operator="containsText" text="BAJA">
      <formula>NOT(ISERROR(SEARCH("BAJA",AO44)))</formula>
    </cfRule>
    <cfRule type="containsText" dxfId="893" priority="148" operator="containsText" text="MEDIA">
      <formula>NOT(ISERROR(SEARCH("MEDIA",AO44)))</formula>
    </cfRule>
    <cfRule type="containsText" dxfId="892" priority="149" operator="containsText" text="ALTA">
      <formula>NOT(ISERROR(SEARCH("ALTA",AO44)))</formula>
    </cfRule>
  </conditionalFormatting>
  <conditionalFormatting sqref="X3">
    <cfRule type="containsText" dxfId="891" priority="144" operator="containsText" text="BAJA">
      <formula>NOT(ISERROR(SEARCH("BAJA",X3)))</formula>
    </cfRule>
    <cfRule type="containsText" dxfId="890" priority="145" operator="containsText" text="MEDIA">
      <formula>NOT(ISERROR(SEARCH("MEDIA",X3)))</formula>
    </cfRule>
    <cfRule type="containsText" dxfId="889" priority="146" operator="containsText" text="ALTA">
      <formula>NOT(ISERROR(SEARCH("ALTA",X3)))</formula>
    </cfRule>
  </conditionalFormatting>
  <conditionalFormatting sqref="AP9 AP14 AP19 AP24 AP29 AP34 AP39 AP44">
    <cfRule type="containsText" dxfId="888" priority="141" operator="containsText" text="BAJA">
      <formula>NOT(ISERROR(SEARCH("BAJA",AP9)))</formula>
    </cfRule>
    <cfRule type="containsText" dxfId="887" priority="142" operator="containsText" text="MEDIA">
      <formula>NOT(ISERROR(SEARCH("MEDIA",AP9)))</formula>
    </cfRule>
    <cfRule type="containsText" dxfId="886" priority="143" operator="containsText" text="ALTA">
      <formula>NOT(ISERROR(SEARCH("ALTA",AP9)))</formula>
    </cfRule>
  </conditionalFormatting>
  <conditionalFormatting sqref="AR3">
    <cfRule type="containsText" dxfId="885" priority="138" operator="containsText" text="BAJA">
      <formula>NOT(ISERROR(SEARCH("BAJA",AR3)))</formula>
    </cfRule>
    <cfRule type="containsText" dxfId="884" priority="139" operator="containsText" text="MEDIA">
      <formula>NOT(ISERROR(SEARCH("MEDIA",AR3)))</formula>
    </cfRule>
    <cfRule type="containsText" dxfId="883" priority="140" operator="containsText" text="ALTA">
      <formula>NOT(ISERROR(SEARCH("ALTA",AR3)))</formula>
    </cfRule>
  </conditionalFormatting>
  <conditionalFormatting sqref="AS3">
    <cfRule type="containsText" dxfId="882" priority="135" operator="containsText" text="BAJA">
      <formula>NOT(ISERROR(SEARCH("BAJA",AS3)))</formula>
    </cfRule>
    <cfRule type="containsText" dxfId="881" priority="136" operator="containsText" text="MEDIA">
      <formula>NOT(ISERROR(SEARCH("MEDIA",AS3)))</formula>
    </cfRule>
    <cfRule type="containsText" dxfId="880" priority="137" operator="containsText" text="ALTA">
      <formula>NOT(ISERROR(SEARCH("ALTA",AS3)))</formula>
    </cfRule>
  </conditionalFormatting>
  <conditionalFormatting sqref="AR9">
    <cfRule type="containsText" dxfId="879" priority="132" operator="containsText" text="BAJA">
      <formula>NOT(ISERROR(SEARCH("BAJA",AR9)))</formula>
    </cfRule>
    <cfRule type="containsText" dxfId="878" priority="133" operator="containsText" text="MEDIA">
      <formula>NOT(ISERROR(SEARCH("MEDIA",AR9)))</formula>
    </cfRule>
    <cfRule type="containsText" dxfId="877" priority="134" operator="containsText" text="ALTA">
      <formula>NOT(ISERROR(SEARCH("ALTA",AR9)))</formula>
    </cfRule>
  </conditionalFormatting>
  <conditionalFormatting sqref="AS9">
    <cfRule type="containsText" dxfId="876" priority="129" operator="containsText" text="BAJA">
      <formula>NOT(ISERROR(SEARCH("BAJA",AS9)))</formula>
    </cfRule>
    <cfRule type="containsText" dxfId="875" priority="130" operator="containsText" text="MEDIA">
      <formula>NOT(ISERROR(SEARCH("MEDIA",AS9)))</formula>
    </cfRule>
    <cfRule type="containsText" dxfId="874" priority="131" operator="containsText" text="ALTA">
      <formula>NOT(ISERROR(SEARCH("ALTA",AS9)))</formula>
    </cfRule>
  </conditionalFormatting>
  <conditionalFormatting sqref="AR14">
    <cfRule type="containsText" dxfId="873" priority="126" operator="containsText" text="BAJA">
      <formula>NOT(ISERROR(SEARCH("BAJA",AR14)))</formula>
    </cfRule>
    <cfRule type="containsText" dxfId="872" priority="127" operator="containsText" text="MEDIA">
      <formula>NOT(ISERROR(SEARCH("MEDIA",AR14)))</formula>
    </cfRule>
    <cfRule type="containsText" dxfId="871" priority="128" operator="containsText" text="ALTA">
      <formula>NOT(ISERROR(SEARCH("ALTA",AR14)))</formula>
    </cfRule>
  </conditionalFormatting>
  <conditionalFormatting sqref="AS14">
    <cfRule type="containsText" dxfId="870" priority="123" operator="containsText" text="BAJA">
      <formula>NOT(ISERROR(SEARCH("BAJA",AS14)))</formula>
    </cfRule>
    <cfRule type="containsText" dxfId="869" priority="124" operator="containsText" text="MEDIA">
      <formula>NOT(ISERROR(SEARCH("MEDIA",AS14)))</formula>
    </cfRule>
    <cfRule type="containsText" dxfId="868" priority="125" operator="containsText" text="ALTA">
      <formula>NOT(ISERROR(SEARCH("ALTA",AS14)))</formula>
    </cfRule>
  </conditionalFormatting>
  <conditionalFormatting sqref="AR19">
    <cfRule type="containsText" dxfId="867" priority="120" operator="containsText" text="BAJA">
      <formula>NOT(ISERROR(SEARCH("BAJA",AR19)))</formula>
    </cfRule>
    <cfRule type="containsText" dxfId="866" priority="121" operator="containsText" text="MEDIA">
      <formula>NOT(ISERROR(SEARCH("MEDIA",AR19)))</formula>
    </cfRule>
    <cfRule type="containsText" dxfId="865" priority="122" operator="containsText" text="ALTA">
      <formula>NOT(ISERROR(SEARCH("ALTA",AR19)))</formula>
    </cfRule>
  </conditionalFormatting>
  <conditionalFormatting sqref="AS19">
    <cfRule type="containsText" dxfId="864" priority="117" operator="containsText" text="BAJA">
      <formula>NOT(ISERROR(SEARCH("BAJA",AS19)))</formula>
    </cfRule>
    <cfRule type="containsText" dxfId="863" priority="118" operator="containsText" text="MEDIA">
      <formula>NOT(ISERROR(SEARCH("MEDIA",AS19)))</formula>
    </cfRule>
    <cfRule type="containsText" dxfId="862" priority="119" operator="containsText" text="ALTA">
      <formula>NOT(ISERROR(SEARCH("ALTA",AS19)))</formula>
    </cfRule>
  </conditionalFormatting>
  <conditionalFormatting sqref="AR24">
    <cfRule type="containsText" dxfId="861" priority="114" operator="containsText" text="BAJA">
      <formula>NOT(ISERROR(SEARCH("BAJA",AR24)))</formula>
    </cfRule>
    <cfRule type="containsText" dxfId="860" priority="115" operator="containsText" text="MEDIA">
      <formula>NOT(ISERROR(SEARCH("MEDIA",AR24)))</formula>
    </cfRule>
    <cfRule type="containsText" dxfId="859" priority="116" operator="containsText" text="ALTA">
      <formula>NOT(ISERROR(SEARCH("ALTA",AR24)))</formula>
    </cfRule>
  </conditionalFormatting>
  <conditionalFormatting sqref="AS24">
    <cfRule type="containsText" dxfId="858" priority="111" operator="containsText" text="BAJA">
      <formula>NOT(ISERROR(SEARCH("BAJA",AS24)))</formula>
    </cfRule>
    <cfRule type="containsText" dxfId="857" priority="112" operator="containsText" text="MEDIA">
      <formula>NOT(ISERROR(SEARCH("MEDIA",AS24)))</formula>
    </cfRule>
    <cfRule type="containsText" dxfId="856" priority="113" operator="containsText" text="ALTA">
      <formula>NOT(ISERROR(SEARCH("ALTA",AS24)))</formula>
    </cfRule>
  </conditionalFormatting>
  <conditionalFormatting sqref="AR29">
    <cfRule type="containsText" dxfId="855" priority="108" operator="containsText" text="BAJA">
      <formula>NOT(ISERROR(SEARCH("BAJA",AR29)))</formula>
    </cfRule>
    <cfRule type="containsText" dxfId="854" priority="109" operator="containsText" text="MEDIA">
      <formula>NOT(ISERROR(SEARCH("MEDIA",AR29)))</formula>
    </cfRule>
    <cfRule type="containsText" dxfId="853" priority="110" operator="containsText" text="ALTA">
      <formula>NOT(ISERROR(SEARCH("ALTA",AR29)))</formula>
    </cfRule>
  </conditionalFormatting>
  <conditionalFormatting sqref="AS29">
    <cfRule type="containsText" dxfId="852" priority="105" operator="containsText" text="BAJA">
      <formula>NOT(ISERROR(SEARCH("BAJA",AS29)))</formula>
    </cfRule>
    <cfRule type="containsText" dxfId="851" priority="106" operator="containsText" text="MEDIA">
      <formula>NOT(ISERROR(SEARCH("MEDIA",AS29)))</formula>
    </cfRule>
    <cfRule type="containsText" dxfId="850" priority="107" operator="containsText" text="ALTA">
      <formula>NOT(ISERROR(SEARCH("ALTA",AS29)))</formula>
    </cfRule>
  </conditionalFormatting>
  <conditionalFormatting sqref="AR34">
    <cfRule type="containsText" dxfId="849" priority="102" operator="containsText" text="BAJA">
      <formula>NOT(ISERROR(SEARCH("BAJA",AR34)))</formula>
    </cfRule>
    <cfRule type="containsText" dxfId="848" priority="103" operator="containsText" text="MEDIA">
      <formula>NOT(ISERROR(SEARCH("MEDIA",AR34)))</formula>
    </cfRule>
    <cfRule type="containsText" dxfId="847" priority="104" operator="containsText" text="ALTA">
      <formula>NOT(ISERROR(SEARCH("ALTA",AR34)))</formula>
    </cfRule>
  </conditionalFormatting>
  <conditionalFormatting sqref="AS34">
    <cfRule type="containsText" dxfId="846" priority="99" operator="containsText" text="BAJA">
      <formula>NOT(ISERROR(SEARCH("BAJA",AS34)))</formula>
    </cfRule>
    <cfRule type="containsText" dxfId="845" priority="100" operator="containsText" text="MEDIA">
      <formula>NOT(ISERROR(SEARCH("MEDIA",AS34)))</formula>
    </cfRule>
    <cfRule type="containsText" dxfId="844" priority="101" operator="containsText" text="ALTA">
      <formula>NOT(ISERROR(SEARCH("ALTA",AS34)))</formula>
    </cfRule>
  </conditionalFormatting>
  <conditionalFormatting sqref="AR39">
    <cfRule type="containsText" dxfId="843" priority="96" operator="containsText" text="BAJA">
      <formula>NOT(ISERROR(SEARCH("BAJA",AR39)))</formula>
    </cfRule>
    <cfRule type="containsText" dxfId="842" priority="97" operator="containsText" text="MEDIA">
      <formula>NOT(ISERROR(SEARCH("MEDIA",AR39)))</formula>
    </cfRule>
    <cfRule type="containsText" dxfId="841" priority="98" operator="containsText" text="ALTA">
      <formula>NOT(ISERROR(SEARCH("ALTA",AR39)))</formula>
    </cfRule>
  </conditionalFormatting>
  <conditionalFormatting sqref="AS39">
    <cfRule type="containsText" dxfId="840" priority="93" operator="containsText" text="BAJA">
      <formula>NOT(ISERROR(SEARCH("BAJA",AS39)))</formula>
    </cfRule>
    <cfRule type="containsText" dxfId="839" priority="94" operator="containsText" text="MEDIA">
      <formula>NOT(ISERROR(SEARCH("MEDIA",AS39)))</formula>
    </cfRule>
    <cfRule type="containsText" dxfId="838" priority="95" operator="containsText" text="ALTA">
      <formula>NOT(ISERROR(SEARCH("ALTA",AS39)))</formula>
    </cfRule>
  </conditionalFormatting>
  <conditionalFormatting sqref="AR44">
    <cfRule type="containsText" dxfId="837" priority="90" operator="containsText" text="BAJA">
      <formula>NOT(ISERROR(SEARCH("BAJA",AR44)))</formula>
    </cfRule>
    <cfRule type="containsText" dxfId="836" priority="91" operator="containsText" text="MEDIA">
      <formula>NOT(ISERROR(SEARCH("MEDIA",AR44)))</formula>
    </cfRule>
    <cfRule type="containsText" dxfId="835" priority="92" operator="containsText" text="ALTA">
      <formula>NOT(ISERROR(SEARCH("ALTA",AR44)))</formula>
    </cfRule>
  </conditionalFormatting>
  <conditionalFormatting sqref="AS44">
    <cfRule type="containsText" dxfId="834" priority="87" operator="containsText" text="BAJA">
      <formula>NOT(ISERROR(SEARCH("BAJA",AS44)))</formula>
    </cfRule>
    <cfRule type="containsText" dxfId="833" priority="88" operator="containsText" text="MEDIA">
      <formula>NOT(ISERROR(SEARCH("MEDIA",AS44)))</formula>
    </cfRule>
    <cfRule type="containsText" dxfId="832" priority="89" operator="containsText" text="ALTA">
      <formula>NOT(ISERROR(SEARCH("ALTA",AS44)))</formula>
    </cfRule>
  </conditionalFormatting>
  <conditionalFormatting sqref="N3">
    <cfRule type="containsText" dxfId="831" priority="79" operator="containsText" text="BAJA">
      <formula>NOT(ISERROR(SEARCH("BAJA",N3)))</formula>
    </cfRule>
    <cfRule type="containsText" dxfId="830" priority="80" operator="containsText" text="MEDIA">
      <formula>NOT(ISERROR(SEARCH("MEDIA",N3)))</formula>
    </cfRule>
    <cfRule type="containsText" dxfId="829" priority="81" operator="containsText" text="ALTA">
      <formula>NOT(ISERROR(SEARCH("ALTA",N3)))</formula>
    </cfRule>
  </conditionalFormatting>
  <conditionalFormatting sqref="R3:R8">
    <cfRule type="containsText" dxfId="828" priority="76" operator="containsText" text="BAJA">
      <formula>NOT(ISERROR(SEARCH("BAJA",R3)))</formula>
    </cfRule>
    <cfRule type="containsText" dxfId="827" priority="77" operator="containsText" text="MEDIA">
      <formula>NOT(ISERROR(SEARCH("MEDIA",R3)))</formula>
    </cfRule>
    <cfRule type="containsText" dxfId="826" priority="78" operator="containsText" text="ALTA">
      <formula>NOT(ISERROR(SEARCH("ALTA",R3)))</formula>
    </cfRule>
  </conditionalFormatting>
  <conditionalFormatting sqref="T3:T8">
    <cfRule type="containsText" dxfId="825" priority="73" operator="containsText" text="BAJA">
      <formula>NOT(ISERROR(SEARCH("BAJA",T3)))</formula>
    </cfRule>
    <cfRule type="containsText" dxfId="824" priority="74" operator="containsText" text="MEDIA">
      <formula>NOT(ISERROR(SEARCH("MEDIA",T3)))</formula>
    </cfRule>
    <cfRule type="containsText" dxfId="823" priority="75" operator="containsText" text="ALTA">
      <formula>NOT(ISERROR(SEARCH("ALTA",T3)))</formula>
    </cfRule>
  </conditionalFormatting>
  <conditionalFormatting sqref="AB3">
    <cfRule type="containsText" dxfId="822" priority="70" operator="containsText" text="BAJA">
      <formula>NOT(ISERROR(SEARCH("BAJA",AB3)))</formula>
    </cfRule>
    <cfRule type="containsText" dxfId="821" priority="71" operator="containsText" text="MEDIA">
      <formula>NOT(ISERROR(SEARCH("MEDIA",AB3)))</formula>
    </cfRule>
    <cfRule type="containsText" dxfId="820" priority="72" operator="containsText" text="ALTA">
      <formula>NOT(ISERROR(SEARCH("ALTA",AB3)))</formula>
    </cfRule>
  </conditionalFormatting>
  <conditionalFormatting sqref="AB4">
    <cfRule type="containsText" dxfId="819" priority="67" operator="containsText" text="BAJA">
      <formula>NOT(ISERROR(SEARCH("BAJA",AB4)))</formula>
    </cfRule>
    <cfRule type="containsText" dxfId="818" priority="68" operator="containsText" text="MEDIA">
      <formula>NOT(ISERROR(SEARCH("MEDIA",AB4)))</formula>
    </cfRule>
    <cfRule type="containsText" dxfId="817" priority="69" operator="containsText" text="ALTA">
      <formula>NOT(ISERROR(SEARCH("ALTA",AB4)))</formula>
    </cfRule>
  </conditionalFormatting>
  <conditionalFormatting sqref="AB6:AB7">
    <cfRule type="containsText" dxfId="816" priority="64" operator="containsText" text="BAJA">
      <formula>NOT(ISERROR(SEARCH("BAJA",AB6)))</formula>
    </cfRule>
    <cfRule type="containsText" dxfId="815" priority="65" operator="containsText" text="MEDIA">
      <formula>NOT(ISERROR(SEARCH("MEDIA",AB6)))</formula>
    </cfRule>
    <cfRule type="containsText" dxfId="814" priority="66" operator="containsText" text="ALTA">
      <formula>NOT(ISERROR(SEARCH("ALTA",AB6)))</formula>
    </cfRule>
  </conditionalFormatting>
  <conditionalFormatting sqref="AC3">
    <cfRule type="containsText" dxfId="813" priority="61" operator="containsText" text="BAJA">
      <formula>NOT(ISERROR(SEARCH("BAJA",AC3)))</formula>
    </cfRule>
    <cfRule type="containsText" dxfId="812" priority="62" operator="containsText" text="MEDIA">
      <formula>NOT(ISERROR(SEARCH("MEDIA",AC3)))</formula>
    </cfRule>
    <cfRule type="containsText" dxfId="811" priority="63" operator="containsText" text="ALTA">
      <formula>NOT(ISERROR(SEARCH("ALTA",AC3)))</formula>
    </cfRule>
  </conditionalFormatting>
  <conditionalFormatting sqref="AC4">
    <cfRule type="containsText" dxfId="810" priority="58" operator="containsText" text="BAJA">
      <formula>NOT(ISERROR(SEARCH("BAJA",AC4)))</formula>
    </cfRule>
    <cfRule type="containsText" dxfId="809" priority="59" operator="containsText" text="MEDIA">
      <formula>NOT(ISERROR(SEARCH("MEDIA",AC4)))</formula>
    </cfRule>
    <cfRule type="containsText" dxfId="808" priority="60" operator="containsText" text="ALTA">
      <formula>NOT(ISERROR(SEARCH("ALTA",AC4)))</formula>
    </cfRule>
  </conditionalFormatting>
  <conditionalFormatting sqref="AF4">
    <cfRule type="containsText" dxfId="807" priority="55" operator="containsText" text="BAJA">
      <formula>NOT(ISERROR(SEARCH("BAJA",AF4)))</formula>
    </cfRule>
    <cfRule type="containsText" dxfId="806" priority="56" operator="containsText" text="MEDIA">
      <formula>NOT(ISERROR(SEARCH("MEDIA",AF4)))</formula>
    </cfRule>
    <cfRule type="containsText" dxfId="805" priority="57" operator="containsText" text="ALTA">
      <formula>NOT(ISERROR(SEARCH("ALTA",AF4)))</formula>
    </cfRule>
  </conditionalFormatting>
  <conditionalFormatting sqref="N9">
    <cfRule type="containsText" dxfId="804" priority="52" operator="containsText" text="BAJA">
      <formula>NOT(ISERROR(SEARCH("BAJA",N9)))</formula>
    </cfRule>
    <cfRule type="containsText" dxfId="803" priority="53" operator="containsText" text="MEDIA">
      <formula>NOT(ISERROR(SEARCH("MEDIA",N9)))</formula>
    </cfRule>
    <cfRule type="containsText" dxfId="802" priority="54" operator="containsText" text="ALTA">
      <formula>NOT(ISERROR(SEARCH("ALTA",N9)))</formula>
    </cfRule>
  </conditionalFormatting>
  <conditionalFormatting sqref="O9">
    <cfRule type="containsText" dxfId="801" priority="49" operator="containsText" text="BAJA">
      <formula>NOT(ISERROR(SEARCH("BAJA",O9)))</formula>
    </cfRule>
    <cfRule type="containsText" dxfId="800" priority="50" operator="containsText" text="MEDIA">
      <formula>NOT(ISERROR(SEARCH("MEDIA",O9)))</formula>
    </cfRule>
    <cfRule type="containsText" dxfId="799" priority="51" operator="containsText" text="ALTA">
      <formula>NOT(ISERROR(SEARCH("ALTA",O9)))</formula>
    </cfRule>
  </conditionalFormatting>
  <conditionalFormatting sqref="P9">
    <cfRule type="containsText" dxfId="798" priority="46" operator="containsText" text="BAJA">
      <formula>NOT(ISERROR(SEARCH("BAJA",P9)))</formula>
    </cfRule>
    <cfRule type="containsText" dxfId="797" priority="47" operator="containsText" text="MEDIA">
      <formula>NOT(ISERROR(SEARCH("MEDIA",P9)))</formula>
    </cfRule>
    <cfRule type="containsText" dxfId="796" priority="48" operator="containsText" text="ALTA">
      <formula>NOT(ISERROR(SEARCH("ALTA",P9)))</formula>
    </cfRule>
  </conditionalFormatting>
  <conditionalFormatting sqref="R9:R11">
    <cfRule type="containsText" dxfId="795" priority="43" operator="containsText" text="BAJA">
      <formula>NOT(ISERROR(SEARCH("BAJA",R9)))</formula>
    </cfRule>
    <cfRule type="containsText" dxfId="794" priority="44" operator="containsText" text="MEDIA">
      <formula>NOT(ISERROR(SEARCH("MEDIA",R9)))</formula>
    </cfRule>
    <cfRule type="containsText" dxfId="793" priority="45" operator="containsText" text="ALTA">
      <formula>NOT(ISERROR(SEARCH("ALTA",R9)))</formula>
    </cfRule>
  </conditionalFormatting>
  <conditionalFormatting sqref="T9:T11">
    <cfRule type="containsText" dxfId="792" priority="40" operator="containsText" text="BAJA">
      <formula>NOT(ISERROR(SEARCH("BAJA",T9)))</formula>
    </cfRule>
    <cfRule type="containsText" dxfId="791" priority="41" operator="containsText" text="MEDIA">
      <formula>NOT(ISERROR(SEARCH("MEDIA",T9)))</formula>
    </cfRule>
    <cfRule type="containsText" dxfId="790" priority="42" operator="containsText" text="ALTA">
      <formula>NOT(ISERROR(SEARCH("ALTA",T9)))</formula>
    </cfRule>
  </conditionalFormatting>
  <conditionalFormatting sqref="V9">
    <cfRule type="containsText" dxfId="789" priority="37" operator="containsText" text="BAJA">
      <formula>NOT(ISERROR(SEARCH("BAJA",V9)))</formula>
    </cfRule>
    <cfRule type="containsText" dxfId="788" priority="38" operator="containsText" text="MEDIA">
      <formula>NOT(ISERROR(SEARCH("MEDIA",V9)))</formula>
    </cfRule>
    <cfRule type="containsText" dxfId="787" priority="39" operator="containsText" text="ALTA">
      <formula>NOT(ISERROR(SEARCH("ALTA",V9)))</formula>
    </cfRule>
  </conditionalFormatting>
  <conditionalFormatting sqref="W9">
    <cfRule type="containsText" dxfId="786" priority="34" operator="containsText" text="BAJA">
      <formula>NOT(ISERROR(SEARCH("BAJA",W9)))</formula>
    </cfRule>
    <cfRule type="containsText" dxfId="785" priority="35" operator="containsText" text="MEDIA">
      <formula>NOT(ISERROR(SEARCH("MEDIA",W9)))</formula>
    </cfRule>
    <cfRule type="containsText" dxfId="784" priority="36" operator="containsText" text="ALTA">
      <formula>NOT(ISERROR(SEARCH("ALTA",W9)))</formula>
    </cfRule>
  </conditionalFormatting>
  <conditionalFormatting sqref="Y9">
    <cfRule type="containsText" dxfId="783" priority="31" operator="containsText" text="BAJA">
      <formula>NOT(ISERROR(SEARCH("BAJA",Y9)))</formula>
    </cfRule>
    <cfRule type="containsText" dxfId="782" priority="32" operator="containsText" text="MEDIA">
      <formula>NOT(ISERROR(SEARCH("MEDIA",Y9)))</formula>
    </cfRule>
    <cfRule type="containsText" dxfId="781" priority="33" operator="containsText" text="ALTA">
      <formula>NOT(ISERROR(SEARCH("ALTA",Y9)))</formula>
    </cfRule>
  </conditionalFormatting>
  <conditionalFormatting sqref="Y10">
    <cfRule type="containsText" dxfId="780" priority="28" operator="containsText" text="BAJA">
      <formula>NOT(ISERROR(SEARCH("BAJA",Y10)))</formula>
    </cfRule>
    <cfRule type="containsText" dxfId="779" priority="29" operator="containsText" text="MEDIA">
      <formula>NOT(ISERROR(SEARCH("MEDIA",Y10)))</formula>
    </cfRule>
    <cfRule type="containsText" dxfId="778" priority="30" operator="containsText" text="ALTA">
      <formula>NOT(ISERROR(SEARCH("ALTA",Y10)))</formula>
    </cfRule>
  </conditionalFormatting>
  <conditionalFormatting sqref="Z9">
    <cfRule type="containsText" dxfId="777" priority="25" operator="containsText" text="BAJA">
      <formula>NOT(ISERROR(SEARCH("BAJA",Z9)))</formula>
    </cfRule>
    <cfRule type="containsText" dxfId="776" priority="26" operator="containsText" text="MEDIA">
      <formula>NOT(ISERROR(SEARCH("MEDIA",Z9)))</formula>
    </cfRule>
    <cfRule type="containsText" dxfId="775" priority="27" operator="containsText" text="ALTA">
      <formula>NOT(ISERROR(SEARCH("ALTA",Z9)))</formula>
    </cfRule>
  </conditionalFormatting>
  <conditionalFormatting sqref="AB9:AB10">
    <cfRule type="containsText" dxfId="774" priority="22" operator="containsText" text="BAJA">
      <formula>NOT(ISERROR(SEARCH("BAJA",AB9)))</formula>
    </cfRule>
    <cfRule type="containsText" dxfId="773" priority="23" operator="containsText" text="MEDIA">
      <formula>NOT(ISERROR(SEARCH("MEDIA",AB9)))</formula>
    </cfRule>
    <cfRule type="containsText" dxfId="772" priority="24" operator="containsText" text="ALTA">
      <formula>NOT(ISERROR(SEARCH("ALTA",AB9)))</formula>
    </cfRule>
  </conditionalFormatting>
  <conditionalFormatting sqref="AB10">
    <cfRule type="containsText" dxfId="771" priority="19" operator="containsText" text="BAJA">
      <formula>NOT(ISERROR(SEARCH("BAJA",AB10)))</formula>
    </cfRule>
    <cfRule type="containsText" dxfId="770" priority="20" operator="containsText" text="MEDIA">
      <formula>NOT(ISERROR(SEARCH("MEDIA",AB10)))</formula>
    </cfRule>
    <cfRule type="containsText" dxfId="769" priority="21" operator="containsText" text="ALTA">
      <formula>NOT(ISERROR(SEARCH("ALTA",AB10)))</formula>
    </cfRule>
  </conditionalFormatting>
  <conditionalFormatting sqref="AB9">
    <cfRule type="containsText" dxfId="768" priority="16" operator="containsText" text="BAJA">
      <formula>NOT(ISERROR(SEARCH("BAJA",AB9)))</formula>
    </cfRule>
    <cfRule type="containsText" dxfId="767" priority="17" operator="containsText" text="MEDIA">
      <formula>NOT(ISERROR(SEARCH("MEDIA",AB9)))</formula>
    </cfRule>
    <cfRule type="containsText" dxfId="766" priority="18" operator="containsText" text="ALTA">
      <formula>NOT(ISERROR(SEARCH("ALTA",AB9)))</formula>
    </cfRule>
  </conditionalFormatting>
  <conditionalFormatting sqref="AB10">
    <cfRule type="containsText" dxfId="765" priority="13" operator="containsText" text="BAJA">
      <formula>NOT(ISERROR(SEARCH("BAJA",AB10)))</formula>
    </cfRule>
    <cfRule type="containsText" dxfId="764" priority="14" operator="containsText" text="MEDIA">
      <formula>NOT(ISERROR(SEARCH("MEDIA",AB10)))</formula>
    </cfRule>
    <cfRule type="containsText" dxfId="763" priority="15" operator="containsText" text="ALTA">
      <formula>NOT(ISERROR(SEARCH("ALTA",AB10)))</formula>
    </cfRule>
  </conditionalFormatting>
  <conditionalFormatting sqref="AC9:AC10">
    <cfRule type="containsText" dxfId="762" priority="10" operator="containsText" text="BAJA">
      <formula>NOT(ISERROR(SEARCH("BAJA",AC9)))</formula>
    </cfRule>
    <cfRule type="containsText" dxfId="761" priority="11" operator="containsText" text="MEDIA">
      <formula>NOT(ISERROR(SEARCH("MEDIA",AC9)))</formula>
    </cfRule>
    <cfRule type="containsText" dxfId="760" priority="12" operator="containsText" text="ALTA">
      <formula>NOT(ISERROR(SEARCH("ALTA",AC9)))</formula>
    </cfRule>
  </conditionalFormatting>
  <conditionalFormatting sqref="AC10">
    <cfRule type="containsText" dxfId="759" priority="7" operator="containsText" text="BAJA">
      <formula>NOT(ISERROR(SEARCH("BAJA",AC10)))</formula>
    </cfRule>
    <cfRule type="containsText" dxfId="758" priority="8" operator="containsText" text="MEDIA">
      <formula>NOT(ISERROR(SEARCH("MEDIA",AC10)))</formula>
    </cfRule>
    <cfRule type="containsText" dxfId="757" priority="9" operator="containsText" text="ALTA">
      <formula>NOT(ISERROR(SEARCH("ALTA",AC10)))</formula>
    </cfRule>
  </conditionalFormatting>
  <conditionalFormatting sqref="AC9">
    <cfRule type="containsText" dxfId="756" priority="4" operator="containsText" text="BAJA">
      <formula>NOT(ISERROR(SEARCH("BAJA",AC9)))</formula>
    </cfRule>
    <cfRule type="containsText" dxfId="755" priority="5" operator="containsText" text="MEDIA">
      <formula>NOT(ISERROR(SEARCH("MEDIA",AC9)))</formula>
    </cfRule>
    <cfRule type="containsText" dxfId="754" priority="6" operator="containsText" text="ALTA">
      <formula>NOT(ISERROR(SEARCH("ALTA",AC9)))</formula>
    </cfRule>
  </conditionalFormatting>
  <conditionalFormatting sqref="AC10">
    <cfRule type="containsText" dxfId="753" priority="1" operator="containsText" text="BAJA">
      <formula>NOT(ISERROR(SEARCH("BAJA",AC10)))</formula>
    </cfRule>
    <cfRule type="containsText" dxfId="752" priority="2" operator="containsText" text="MEDIA">
      <formula>NOT(ISERROR(SEARCH("MEDIA",AC10)))</formula>
    </cfRule>
    <cfRule type="containsText" dxfId="751" priority="3" operator="containsText" text="ALTA">
      <formula>NOT(ISERROR(SEARCH("ALTA",AC10)))</formula>
    </cfRule>
  </conditionalFormatting>
  <dataValidations count="10">
    <dataValidation type="list" allowBlank="1" showInputMessage="1" showErrorMessage="1" sqref="AP3:AP48" xr:uid="{569DB83C-551C-4E3D-B995-B224356EC8F7}">
      <formula1>"Todas están gestionadas,Faltan causas por gestionar"</formula1>
    </dataValidation>
    <dataValidation type="list" allowBlank="1" showInputMessage="1" showErrorMessage="1" sqref="W3:W48" xr:uid="{F2E2D316-4047-4A63-9508-604A9671F47C}">
      <formula1>"Completo,Incompleto,No lo está"</formula1>
    </dataValidation>
    <dataValidation type="list" allowBlank="1" showInputMessage="1" showErrorMessage="1" sqref="AI3:AI48" xr:uid="{7A4C0353-4763-4F5A-9052-97BBF5C12322}">
      <formula1>"Completa,Incompleta,No existe"</formula1>
    </dataValidation>
    <dataValidation type="list" allowBlank="1" showInputMessage="1" showErrorMessage="1" sqref="R3:R48" xr:uid="{6265015C-9D6C-403E-80CA-9659A4302AAB}">
      <formula1>"Confiable,No confiable"</formula1>
    </dataValidation>
    <dataValidation type="list" allowBlank="1" showInputMessage="1" showErrorMessage="1" sqref="P3:P48" xr:uid="{F345AF1F-2D42-47C1-887B-C4E40FAE0372}">
      <formula1>"Prevenir,Detectar,No es un control"</formula1>
    </dataValidation>
    <dataValidation type="list" allowBlank="1" showInputMessage="1" showErrorMessage="1" sqref="AF3:AF48" xr:uid="{24A0DBF2-EA03-4AD3-889C-7B5982B1ECC5}">
      <formula1>"Oportuna,Inoportuna"</formula1>
    </dataValidation>
    <dataValidation type="list" allowBlank="1" showInputMessage="1" showErrorMessage="1" sqref="AC3:AC48" xr:uid="{F61957EB-8A3B-4867-ADDF-EEB082AB9A63}">
      <formula1>"Adecuado,Inadecuado"</formula1>
    </dataValidation>
    <dataValidation type="list" allowBlank="1" showInputMessage="1" showErrorMessage="1" sqref="Z3:Z48" xr:uid="{DE89CF19-013A-472F-ABBB-C411B4858465}">
      <formula1>"Asignado,No Asignado"</formula1>
    </dataValidation>
    <dataValidation type="list" allowBlank="1" showInputMessage="1" showErrorMessage="1" sqref="AE3:AE48" xr:uid="{BDAF8A15-1B51-489E-BF2F-154F48864D62}">
      <formula1>"Manual,Automático"</formula1>
    </dataValidation>
    <dataValidation type="list" allowBlank="1" showInputMessage="1" showErrorMessage="1" sqref="A3:A48 T3:T48" xr:uid="{F9237409-C3A1-44DC-8436-0FC50F973366}">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85" operator="equal" id="{DAA64498-748A-40B5-B8DC-4588EB85E56C}">
            <xm:f>'[Matriz de Riesgos TIC 2020NM.xlsx]Tablas'!#REF!</xm:f>
            <x14:dxf>
              <font>
                <b/>
                <i val="0"/>
                <color rgb="FFFFC000"/>
              </font>
            </x14:dxf>
          </x14:cfRule>
          <x14:cfRule type="cellIs" priority="86" operator="equal" id="{B04BB97D-FCAC-4138-8718-C9F312B36399}">
            <xm:f>'[Matriz de Riesgos TIC 2020NM.xlsx]Tablas'!#REF!</xm:f>
            <x14:dxf>
              <font>
                <b/>
                <i val="0"/>
                <color rgb="FFC00000"/>
              </font>
            </x14:dxf>
          </x14:cfRule>
          <xm:sqref>BB3:BB48</xm:sqref>
        </x14:conditionalFormatting>
        <x14:conditionalFormatting xmlns:xm="http://schemas.microsoft.com/office/excel/2006/main">
          <x14:cfRule type="cellIs" priority="82" operator="equal" id="{68466E1B-8EF3-474A-99C2-5B836E04D3D4}">
            <xm:f>'[Matriz de Riesgos TIC 2020NM.xlsx]Tablas'!#REF!</xm:f>
            <x14:dxf>
              <font>
                <b/>
                <i val="0"/>
              </font>
              <fill>
                <patternFill>
                  <bgColor rgb="FF92D050"/>
                </patternFill>
              </fill>
            </x14:dxf>
          </x14:cfRule>
          <x14:cfRule type="cellIs" priority="83" operator="equal" id="{CBD0676C-32F6-45B0-8047-5AA4EE71CF7E}">
            <xm:f>'[Matriz de Riesgos TIC 2020NM.xlsx]Tablas'!#REF!</xm:f>
            <x14:dxf>
              <font>
                <b/>
                <i val="0"/>
              </font>
              <fill>
                <patternFill>
                  <bgColor rgb="FFFFFF00"/>
                </patternFill>
              </fill>
            </x14:dxf>
          </x14:cfRule>
          <x14:cfRule type="cellIs" priority="84" operator="equal" id="{A338E031-A728-4A73-8054-F43850713CE6}">
            <xm:f>'[Matriz de Riesgos TIC 2020NM.xlsx]Tablas'!#REF!</xm:f>
            <x14:dxf>
              <font>
                <b/>
                <i val="0"/>
                <color theme="0"/>
              </font>
              <fill>
                <patternFill>
                  <bgColor rgb="FFFF0000"/>
                </patternFill>
              </fill>
            </x14:dxf>
          </x14:cfRule>
          <xm:sqref>BA3:BA48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22E3754E-65C3-4A3F-9006-D6C6E1DC0B5D}">
          <x14:formula1>
            <xm:f>'[Matriz de Riesgos TIC 2020NM.xlsx]Tablas'!#REF!</xm:f>
          </x14:formula1>
          <xm:sqref>J3:J13 H3:H13 B3:C13</xm:sqref>
        </x14:dataValidation>
        <x14:dataValidation type="list" allowBlank="1" showInputMessage="1" showErrorMessage="1" xr:uid="{A970C9ED-2BEB-42ED-A932-697C1C42BEF5}">
          <x14:formula1>
            <xm:f>'[Matriz de Riesgos TIC 2020NM.xlsx]Tablas'!#REF!</xm:f>
          </x14:formula1>
          <xm:sqref>B14:B48</xm:sqref>
        </x14:dataValidation>
        <x14:dataValidation type="list" allowBlank="1" showInputMessage="1" showErrorMessage="1" xr:uid="{1A1195C2-6D96-4A65-8613-3A87799AA840}">
          <x14:formula1>
            <xm:f>'[Matriz de Riesgos TIC 2020NM.xlsx]Tablas'!#REF!</xm:f>
          </x14:formula1>
          <xm:sqref>C14:C48</xm:sqref>
        </x14:dataValidation>
        <x14:dataValidation type="list" allowBlank="1" showInputMessage="1" showErrorMessage="1" xr:uid="{9C5C4EB2-B540-4DA5-B1EA-F98875C0C21A}">
          <x14:formula1>
            <xm:f>'[Matriz de Riesgos TIC 2020NM.xlsx]Tablas'!#REF!</xm:f>
          </x14:formula1>
          <xm:sqref>J14:J48</xm:sqref>
        </x14:dataValidation>
        <x14:dataValidation type="list" allowBlank="1" showInputMessage="1" showErrorMessage="1" xr:uid="{65F8B682-6D57-48BC-9A9F-490F53131B88}">
          <x14:formula1>
            <xm:f>'[Matriz de Riesgos TIC 2020NM.xlsx]Tablas'!#REF!</xm:f>
          </x14:formula1>
          <xm:sqref>H14:H48</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7"/>
  <sheetViews>
    <sheetView workbookViewId="0">
      <selection activeCell="C25" sqref="C25"/>
    </sheetView>
  </sheetViews>
  <sheetFormatPr baseColWidth="10" defaultRowHeight="15" x14ac:dyDescent="0.25"/>
  <cols>
    <col min="1" max="1" width="13.5703125" bestFit="1" customWidth="1"/>
    <col min="2" max="2" width="2" bestFit="1" customWidth="1"/>
    <col min="3" max="3" width="13.5703125" bestFit="1" customWidth="1"/>
    <col min="5" max="5" width="13" bestFit="1" customWidth="1"/>
    <col min="6" max="6" width="3" bestFit="1" customWidth="1"/>
    <col min="7" max="7" width="13" bestFit="1" customWidth="1"/>
    <col min="9" max="9" width="38.42578125" bestFit="1" customWidth="1"/>
    <col min="10" max="10" width="2" bestFit="1" customWidth="1"/>
    <col min="11" max="11" width="38.42578125" bestFit="1" customWidth="1"/>
  </cols>
  <sheetData>
    <row r="1" spans="1:13" x14ac:dyDescent="0.25">
      <c r="A1" s="196" t="s">
        <v>8</v>
      </c>
      <c r="B1" s="196"/>
      <c r="C1" s="196"/>
      <c r="E1" s="196" t="s">
        <v>10</v>
      </c>
      <c r="F1" s="196"/>
      <c r="G1" s="196"/>
      <c r="I1" s="196" t="s">
        <v>20</v>
      </c>
      <c r="J1" s="196"/>
      <c r="K1" s="196"/>
      <c r="M1">
        <v>1</v>
      </c>
    </row>
    <row r="2" spans="1:13" x14ac:dyDescent="0.25">
      <c r="A2" t="s">
        <v>21</v>
      </c>
      <c r="B2">
        <v>5</v>
      </c>
      <c r="C2" t="str">
        <f>+A2</f>
        <v>Casi seguro</v>
      </c>
      <c r="E2" t="s">
        <v>15</v>
      </c>
      <c r="F2">
        <v>5</v>
      </c>
      <c r="G2" t="str">
        <f>+E2</f>
        <v>Catastrófico</v>
      </c>
      <c r="I2" t="s">
        <v>31</v>
      </c>
      <c r="J2">
        <v>5</v>
      </c>
      <c r="K2" t="str">
        <f>+I2</f>
        <v>Más 1 vez año</v>
      </c>
      <c r="M2">
        <v>2</v>
      </c>
    </row>
    <row r="3" spans="1:13" x14ac:dyDescent="0.25">
      <c r="A3" t="s">
        <v>19</v>
      </c>
      <c r="B3">
        <v>4</v>
      </c>
      <c r="C3" t="str">
        <f>+A3</f>
        <v>Probable</v>
      </c>
      <c r="E3" t="s">
        <v>17</v>
      </c>
      <c r="F3">
        <v>4</v>
      </c>
      <c r="G3" t="str">
        <f>+E3</f>
        <v>Mayor</v>
      </c>
      <c r="I3" t="s">
        <v>32</v>
      </c>
      <c r="J3">
        <v>4</v>
      </c>
      <c r="K3" t="str">
        <f>+I3</f>
        <v>1 vez en el último año</v>
      </c>
      <c r="M3">
        <v>3</v>
      </c>
    </row>
    <row r="4" spans="1:13" x14ac:dyDescent="0.25">
      <c r="A4" t="s">
        <v>14</v>
      </c>
      <c r="B4">
        <v>3</v>
      </c>
      <c r="C4" t="str">
        <f>+A4</f>
        <v>Posible</v>
      </c>
      <c r="E4" t="s">
        <v>18</v>
      </c>
      <c r="F4">
        <v>3</v>
      </c>
      <c r="G4" t="str">
        <f>+E4</f>
        <v>Moderado</v>
      </c>
      <c r="I4" t="s">
        <v>33</v>
      </c>
      <c r="J4">
        <v>3</v>
      </c>
      <c r="K4" t="str">
        <f>+I4</f>
        <v>1 vez en el últimos 2 años</v>
      </c>
      <c r="M4">
        <v>4</v>
      </c>
    </row>
    <row r="5" spans="1:13" x14ac:dyDescent="0.25">
      <c r="A5" t="s">
        <v>22</v>
      </c>
      <c r="B5">
        <v>2</v>
      </c>
      <c r="C5" t="str">
        <f>+A5</f>
        <v>Improbable</v>
      </c>
      <c r="E5" t="s">
        <v>27</v>
      </c>
      <c r="F5">
        <v>2</v>
      </c>
      <c r="G5" t="str">
        <f>+E5</f>
        <v>Menor</v>
      </c>
      <c r="I5" t="s">
        <v>34</v>
      </c>
      <c r="J5">
        <v>2</v>
      </c>
      <c r="K5" t="str">
        <f>+I5</f>
        <v>1 vez en el últimos 5 años</v>
      </c>
      <c r="M5">
        <v>5</v>
      </c>
    </row>
    <row r="6" spans="1:13" x14ac:dyDescent="0.25">
      <c r="A6" t="s">
        <v>16</v>
      </c>
      <c r="B6">
        <v>1</v>
      </c>
      <c r="C6" t="str">
        <f>+A6</f>
        <v>Excepcional</v>
      </c>
      <c r="E6" t="s">
        <v>41</v>
      </c>
      <c r="F6">
        <v>1</v>
      </c>
      <c r="G6" t="str">
        <f>+E6</f>
        <v>Insignificante</v>
      </c>
      <c r="I6" t="s">
        <v>35</v>
      </c>
      <c r="J6">
        <v>1</v>
      </c>
      <c r="K6" t="str">
        <f>+I6</f>
        <v>no se ha presentado en los últimos 5 años</v>
      </c>
      <c r="M6">
        <v>6</v>
      </c>
    </row>
    <row r="7" spans="1:13" x14ac:dyDescent="0.25">
      <c r="M7">
        <v>7</v>
      </c>
    </row>
    <row r="8" spans="1:13" x14ac:dyDescent="0.25">
      <c r="A8" s="196" t="s">
        <v>26</v>
      </c>
      <c r="B8" s="196"/>
      <c r="C8" s="196"/>
      <c r="M8">
        <v>8</v>
      </c>
    </row>
    <row r="9" spans="1:13" x14ac:dyDescent="0.25">
      <c r="A9" t="s">
        <v>28</v>
      </c>
      <c r="B9">
        <v>1</v>
      </c>
      <c r="C9" t="str">
        <f>+A9</f>
        <v>MUY BUENO</v>
      </c>
      <c r="F9">
        <v>1</v>
      </c>
      <c r="G9" t="s">
        <v>38</v>
      </c>
      <c r="I9" t="s">
        <v>44</v>
      </c>
      <c r="K9" t="s">
        <v>63</v>
      </c>
      <c r="M9">
        <v>9</v>
      </c>
    </row>
    <row r="10" spans="1:13" x14ac:dyDescent="0.25">
      <c r="A10" t="s">
        <v>29</v>
      </c>
      <c r="B10">
        <v>3</v>
      </c>
      <c r="C10" t="str">
        <f>+A10</f>
        <v>POR MEJORAR</v>
      </c>
      <c r="F10">
        <v>2</v>
      </c>
      <c r="G10" t="s">
        <v>38</v>
      </c>
      <c r="I10" t="s">
        <v>43</v>
      </c>
      <c r="K10" t="s">
        <v>64</v>
      </c>
      <c r="M10">
        <v>10</v>
      </c>
    </row>
    <row r="11" spans="1:13" x14ac:dyDescent="0.25">
      <c r="A11" t="s">
        <v>30</v>
      </c>
      <c r="B11">
        <v>5</v>
      </c>
      <c r="C11" t="str">
        <f>+A11</f>
        <v>A INTERVENIR</v>
      </c>
      <c r="F11">
        <v>3</v>
      </c>
      <c r="G11" t="s">
        <v>39</v>
      </c>
      <c r="I11" t="s">
        <v>45</v>
      </c>
      <c r="M11">
        <v>11</v>
      </c>
    </row>
    <row r="12" spans="1:13" x14ac:dyDescent="0.25">
      <c r="F12">
        <v>4</v>
      </c>
      <c r="G12" t="s">
        <v>39</v>
      </c>
      <c r="I12" t="s">
        <v>46</v>
      </c>
      <c r="M12">
        <v>12</v>
      </c>
    </row>
    <row r="13" spans="1:13" x14ac:dyDescent="0.25">
      <c r="A13" s="196" t="s">
        <v>26</v>
      </c>
      <c r="B13" s="196"/>
      <c r="C13" s="196"/>
      <c r="F13">
        <v>5</v>
      </c>
      <c r="G13" t="s">
        <v>39</v>
      </c>
      <c r="I13" t="s">
        <v>47</v>
      </c>
      <c r="M13">
        <v>13</v>
      </c>
    </row>
    <row r="14" spans="1:13" x14ac:dyDescent="0.25">
      <c r="A14" t="s">
        <v>23</v>
      </c>
      <c r="B14">
        <v>5</v>
      </c>
      <c r="C14" t="str">
        <f>+A14</f>
        <v>ALTO</v>
      </c>
      <c r="F14">
        <v>6</v>
      </c>
      <c r="G14" t="s">
        <v>39</v>
      </c>
      <c r="I14" t="s">
        <v>48</v>
      </c>
      <c r="M14">
        <v>14</v>
      </c>
    </row>
    <row r="15" spans="1:13" x14ac:dyDescent="0.25">
      <c r="A15" t="s">
        <v>24</v>
      </c>
      <c r="B15">
        <v>3</v>
      </c>
      <c r="C15" t="str">
        <f>+A15</f>
        <v>MEDIO</v>
      </c>
      <c r="F15">
        <v>8</v>
      </c>
      <c r="G15" t="s">
        <v>39</v>
      </c>
      <c r="I15" t="s">
        <v>49</v>
      </c>
      <c r="M15">
        <v>15</v>
      </c>
    </row>
    <row r="16" spans="1:13" x14ac:dyDescent="0.25">
      <c r="A16" t="s">
        <v>25</v>
      </c>
      <c r="B16">
        <v>1</v>
      </c>
      <c r="C16" t="str">
        <f>+A16</f>
        <v>BAJO</v>
      </c>
      <c r="F16">
        <v>9</v>
      </c>
      <c r="G16" t="s">
        <v>39</v>
      </c>
      <c r="I16" t="s">
        <v>50</v>
      </c>
      <c r="M16">
        <v>16</v>
      </c>
    </row>
    <row r="17" spans="3:13" x14ac:dyDescent="0.25">
      <c r="F17">
        <v>10</v>
      </c>
      <c r="G17" t="s">
        <v>39</v>
      </c>
      <c r="I17" t="s">
        <v>51</v>
      </c>
      <c r="M17">
        <v>17</v>
      </c>
    </row>
    <row r="18" spans="3:13" x14ac:dyDescent="0.25">
      <c r="F18">
        <v>12</v>
      </c>
      <c r="G18" t="s">
        <v>39</v>
      </c>
      <c r="I18" t="s">
        <v>52</v>
      </c>
      <c r="M18">
        <v>18</v>
      </c>
    </row>
    <row r="19" spans="3:13" x14ac:dyDescent="0.25">
      <c r="F19">
        <v>15</v>
      </c>
      <c r="G19" t="s">
        <v>40</v>
      </c>
      <c r="I19" t="s">
        <v>53</v>
      </c>
    </row>
    <row r="20" spans="3:13" x14ac:dyDescent="0.25">
      <c r="F20">
        <v>16</v>
      </c>
      <c r="G20" t="s">
        <v>40</v>
      </c>
      <c r="I20" t="s">
        <v>54</v>
      </c>
    </row>
    <row r="21" spans="3:13" x14ac:dyDescent="0.25">
      <c r="F21">
        <v>20</v>
      </c>
      <c r="G21" t="s">
        <v>40</v>
      </c>
      <c r="I21" t="s">
        <v>55</v>
      </c>
    </row>
    <row r="22" spans="3:13" x14ac:dyDescent="0.25">
      <c r="F22">
        <v>25</v>
      </c>
      <c r="G22" t="s">
        <v>40</v>
      </c>
    </row>
    <row r="25" spans="3:13" x14ac:dyDescent="0.25">
      <c r="C25" t="s">
        <v>40</v>
      </c>
      <c r="D25" t="s">
        <v>83</v>
      </c>
    </row>
    <row r="26" spans="3:13" x14ac:dyDescent="0.25">
      <c r="C26" t="s">
        <v>39</v>
      </c>
      <c r="D26" t="s">
        <v>84</v>
      </c>
    </row>
    <row r="27" spans="3:13" x14ac:dyDescent="0.25">
      <c r="C27" t="s">
        <v>38</v>
      </c>
      <c r="D27" t="s">
        <v>85</v>
      </c>
    </row>
  </sheetData>
  <mergeCells count="5">
    <mergeCell ref="A1:C1"/>
    <mergeCell ref="E1:G1"/>
    <mergeCell ref="A8:C8"/>
    <mergeCell ref="A13:C13"/>
    <mergeCell ref="I1:K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47"/>
  <sheetViews>
    <sheetView zoomScale="85" zoomScaleNormal="85" workbookViewId="0">
      <pane ySplit="2" topLeftCell="A9" activePane="bottomLeft" state="frozen"/>
      <selection pane="bottomLeft" activeCell="N13" sqref="A13:XFD17"/>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55" style="3" customWidth="1"/>
    <col min="15" max="15" width="88.14062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39.28515625" style="3" customWidth="1"/>
    <col min="23" max="23" width="12.7109375" style="3" customWidth="1"/>
    <col min="24" max="24" width="4.42578125" style="3" hidden="1" customWidth="1"/>
    <col min="25" max="25" width="46.4257812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41" style="4" customWidth="1"/>
    <col min="57" max="57" width="14.28515625" style="11" customWidth="1"/>
    <col min="58" max="59" width="11.5703125" style="12" customWidth="1"/>
    <col min="60" max="60" width="21.85546875" style="3" customWidth="1"/>
    <col min="61" max="252" width="11.5703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5703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5703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5703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5703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5703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5703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5703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5703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5703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5703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5703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5703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5703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5703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5703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5703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5703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5703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5703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5703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5703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5703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5703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5703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5703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5703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5703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5703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5703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5703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5703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5703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5703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5703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5703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5703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5703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5703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5703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5703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5703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5703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5703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5703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5703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5703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5703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5703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5703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5703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5703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5703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5703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5703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5703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5703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5703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5703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5703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5703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5703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5703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5703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28.9" customHeight="1" thickBot="1" x14ac:dyDescent="0.3">
      <c r="A2" s="41" t="s">
        <v>62</v>
      </c>
      <c r="B2" s="42" t="s">
        <v>4</v>
      </c>
      <c r="C2" s="42" t="s">
        <v>42</v>
      </c>
      <c r="D2" s="42" t="s">
        <v>5</v>
      </c>
      <c r="E2" s="169" t="s">
        <v>6</v>
      </c>
      <c r="F2" s="169"/>
      <c r="G2" s="43" t="s">
        <v>7</v>
      </c>
      <c r="H2" s="170" t="s">
        <v>8</v>
      </c>
      <c r="I2" s="171"/>
      <c r="J2" s="171" t="s">
        <v>10</v>
      </c>
      <c r="K2" s="171"/>
      <c r="L2" s="171" t="s">
        <v>58</v>
      </c>
      <c r="M2" s="172"/>
      <c r="N2" s="44" t="s">
        <v>70</v>
      </c>
      <c r="O2" s="45" t="s">
        <v>68</v>
      </c>
      <c r="P2" s="177" t="s">
        <v>71</v>
      </c>
      <c r="Q2" s="178"/>
      <c r="R2" s="177" t="s">
        <v>72</v>
      </c>
      <c r="S2" s="178"/>
      <c r="T2" s="177" t="s">
        <v>67</v>
      </c>
      <c r="U2" s="179"/>
      <c r="V2" s="178"/>
      <c r="W2" s="173" t="s">
        <v>65</v>
      </c>
      <c r="X2" s="173"/>
      <c r="Y2" s="173"/>
      <c r="Z2" s="173" t="s">
        <v>66</v>
      </c>
      <c r="AA2" s="173"/>
      <c r="AB2" s="173"/>
      <c r="AC2" s="177" t="s">
        <v>69</v>
      </c>
      <c r="AD2" s="178"/>
      <c r="AE2" s="46"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53" t="s">
        <v>0</v>
      </c>
      <c r="BF2" s="53" t="s">
        <v>1</v>
      </c>
      <c r="BG2" s="53" t="s">
        <v>2</v>
      </c>
      <c r="BH2" s="54" t="s">
        <v>13</v>
      </c>
    </row>
    <row r="3" spans="1:60" ht="114.6" customHeight="1" x14ac:dyDescent="0.25">
      <c r="A3" s="183" t="s">
        <v>101</v>
      </c>
      <c r="B3" s="136" t="s">
        <v>44</v>
      </c>
      <c r="C3" s="136" t="s">
        <v>63</v>
      </c>
      <c r="D3" s="133" t="s">
        <v>86</v>
      </c>
      <c r="E3" s="136" t="s">
        <v>94</v>
      </c>
      <c r="F3" s="166" t="s">
        <v>89</v>
      </c>
      <c r="G3" s="142" t="s">
        <v>91</v>
      </c>
      <c r="H3" s="145" t="s">
        <v>19</v>
      </c>
      <c r="I3" s="118">
        <f>IF(H3="","",VLOOKUP(H3,Tablas!$A$2:$B$6,2,FALSE))</f>
        <v>4</v>
      </c>
      <c r="J3" s="136" t="s">
        <v>17</v>
      </c>
      <c r="K3" s="118">
        <f>IF(J3="","",VLOOKUP(J3,Tablas!$E$2:$F$6,2,FALSE))</f>
        <v>4</v>
      </c>
      <c r="L3" s="115" t="str">
        <f>IFERROR(VLOOKUP(M3,Tablas!$F$9:$G$22,2,FALSE),"")</f>
        <v>ALTA</v>
      </c>
      <c r="M3" s="174">
        <f>IFERROR(+I3*K3,"")</f>
        <v>16</v>
      </c>
      <c r="N3" s="82" t="s">
        <v>163</v>
      </c>
      <c r="O3" s="82" t="s">
        <v>164</v>
      </c>
      <c r="P3" s="55" t="s">
        <v>99</v>
      </c>
      <c r="Q3" s="56">
        <f>IF(P3="Prevenir",15,IF(P3="Detectar",10,IF(P3="No es un control",0,"")))</f>
        <v>15</v>
      </c>
      <c r="R3" s="57" t="s">
        <v>100</v>
      </c>
      <c r="S3" s="56">
        <f>IF(R3="Confiable",15,IF(R3="No confiable",0,""))</f>
        <v>15</v>
      </c>
      <c r="T3" s="58" t="s">
        <v>101</v>
      </c>
      <c r="U3" s="56">
        <f t="shared" ref="U3:U47" si="0">IF(T3="SI",15,IF(T3="NO",0,""))</f>
        <v>15</v>
      </c>
      <c r="V3" s="59" t="s">
        <v>102</v>
      </c>
      <c r="W3" s="60" t="s">
        <v>104</v>
      </c>
      <c r="X3" s="61">
        <f>IF(W3="Completo",15,IF(W3="Incompleto",5,IF(W3="No lo está",0,"")))</f>
        <v>5</v>
      </c>
      <c r="Y3" s="62" t="s">
        <v>106</v>
      </c>
      <c r="Z3" s="62" t="s">
        <v>108</v>
      </c>
      <c r="AA3" s="56">
        <f>IF(Z3="Asignado",15,IF(Z3="No asignado",0,""))</f>
        <v>15</v>
      </c>
      <c r="AB3" s="62" t="s">
        <v>109</v>
      </c>
      <c r="AC3" s="62" t="s">
        <v>110</v>
      </c>
      <c r="AD3" s="56">
        <f t="shared" ref="AD3:AD47" si="1">IF(AC3="Adecuado",15,IF(AC3="Inadecuado",0,""))</f>
        <v>15</v>
      </c>
      <c r="AE3" s="62" t="s">
        <v>137</v>
      </c>
      <c r="AF3" s="62" t="s">
        <v>111</v>
      </c>
      <c r="AG3" s="56">
        <f>IF(AF3="Oportuna",15,IF(AF3="Inoportuna",0,""))</f>
        <v>15</v>
      </c>
      <c r="AH3" s="62" t="s">
        <v>112</v>
      </c>
      <c r="AI3" s="62" t="s">
        <v>114</v>
      </c>
      <c r="AJ3" s="56">
        <f>IF(AI3="Completa",10,IF(AI3="Incompleta",5,IF(AI3="No existe",0,"")))</f>
        <v>10</v>
      </c>
      <c r="AK3" s="63" t="s">
        <v>115</v>
      </c>
      <c r="AL3" s="64">
        <f t="shared" ref="AL3:AL47" si="2">IFERROR(IF(P3="Prevenir",((Q3+S3+U3+X3+AA3+AD3+AG3+AJ3)/115)*100,""),"")</f>
        <v>91.304347826086953</v>
      </c>
      <c r="AM3" s="65" t="str">
        <f t="shared" ref="AM3:AM47" si="3">IFERROR(IF(P3="Detectar",((Q3+S3+U3+X3+AA3+AD3+AG3+AJ3)/115)*100,""),"")</f>
        <v/>
      </c>
      <c r="AN3" s="130">
        <f>ROUND(MIN(AL3:AL7),0)</f>
        <v>87</v>
      </c>
      <c r="AO3" s="126">
        <f>ROUND(MIN(AM3:AM7),0)</f>
        <v>0</v>
      </c>
      <c r="AP3" s="160" t="s">
        <v>117</v>
      </c>
      <c r="AQ3" s="163" t="s">
        <v>118</v>
      </c>
      <c r="AR3" s="130">
        <f>IF(AP3="Faltan causas por gestionar",50,AN3)</f>
        <v>87</v>
      </c>
      <c r="AS3" s="126">
        <f>IF(AP3="Faltan causas por gestionar",50,AO3)</f>
        <v>0</v>
      </c>
      <c r="AT3" s="148">
        <f>IF(AR3&gt;=96,2,IF(AR3&gt;=86,1,0))</f>
        <v>1</v>
      </c>
      <c r="AU3" s="118">
        <f>IF(AS3&gt;=96,2,IF(AS3&gt;=86,1,0))</f>
        <v>0</v>
      </c>
      <c r="AV3" s="118" t="str">
        <f>IF(AW3="","",VLOOKUP(AW3,Tablas!$B$2:$C$6,2,FALSE))</f>
        <v>Posible</v>
      </c>
      <c r="AW3" s="118">
        <f>IFERROR(+I3-AT3,"")</f>
        <v>3</v>
      </c>
      <c r="AX3" s="118" t="str">
        <f>IF(AY3="","",VLOOKUP(AY3,Tablas!$F$2:$G$6,2,FALSE))</f>
        <v>Mayor</v>
      </c>
      <c r="AY3" s="118">
        <f>IFERROR(IF(K3-AU3&lt;=0,1,K3-AU3),"")</f>
        <v>4</v>
      </c>
      <c r="AZ3" s="118">
        <f>IFERROR(+AY3*AW3,"")</f>
        <v>12</v>
      </c>
      <c r="BA3" s="115" t="str">
        <f>IFERROR(VLOOKUP(AZ3,Tablas!$F$9:$G$22,2,FALSE),"")</f>
        <v>MEDIA</v>
      </c>
      <c r="BB3" s="189" t="str">
        <f>IFERROR(VLOOKUP(BA3,Tablas!$C$25:$D$27,2,FALSE),"")</f>
        <v>Requiere tratamiento</v>
      </c>
      <c r="BC3" s="66">
        <v>1</v>
      </c>
      <c r="BD3" s="83" t="s">
        <v>119</v>
      </c>
      <c r="BE3" s="67" t="s">
        <v>120</v>
      </c>
      <c r="BF3" s="86">
        <v>43831</v>
      </c>
      <c r="BG3" s="85">
        <v>44012</v>
      </c>
      <c r="BH3" s="69" t="s">
        <v>121</v>
      </c>
    </row>
    <row r="4" spans="1:60" ht="88.9" customHeight="1" x14ac:dyDescent="0.25">
      <c r="A4" s="184"/>
      <c r="B4" s="137"/>
      <c r="C4" s="137"/>
      <c r="D4" s="134"/>
      <c r="E4" s="137"/>
      <c r="F4" s="167"/>
      <c r="G4" s="143"/>
      <c r="H4" s="146"/>
      <c r="I4" s="119"/>
      <c r="J4" s="137"/>
      <c r="K4" s="119"/>
      <c r="L4" s="116"/>
      <c r="M4" s="175"/>
      <c r="N4" s="7" t="s">
        <v>97</v>
      </c>
      <c r="O4" s="5" t="s">
        <v>98</v>
      </c>
      <c r="P4" s="5" t="s">
        <v>99</v>
      </c>
      <c r="Q4" s="34">
        <f t="shared" ref="Q4:Q47" si="4">IF(P4="Prevenir",15,IF(P4="Detectar",10,IF(P4="No es un control",0,"")))</f>
        <v>15</v>
      </c>
      <c r="R4" s="37" t="s">
        <v>100</v>
      </c>
      <c r="S4" s="34">
        <f t="shared" ref="S4:S47" si="5">IF(R4="Confiable",15,IF(R4="No confiable",0,""))</f>
        <v>15</v>
      </c>
      <c r="T4" s="35" t="s">
        <v>101</v>
      </c>
      <c r="U4" s="34">
        <f t="shared" si="0"/>
        <v>15</v>
      </c>
      <c r="V4" s="29" t="s">
        <v>103</v>
      </c>
      <c r="W4" s="33" t="s">
        <v>105</v>
      </c>
      <c r="X4" s="34">
        <f>IF(W4="Completo",15,IF(W4="Incompleto",5,IF(W4="No lo está",0,"")))</f>
        <v>0</v>
      </c>
      <c r="Y4" s="37" t="s">
        <v>107</v>
      </c>
      <c r="Z4" s="37" t="s">
        <v>108</v>
      </c>
      <c r="AA4" s="34">
        <f t="shared" ref="AA4:AA47" si="6">IF(Z4="Asignado",15,IF(Z4="No asignado",0,""))</f>
        <v>15</v>
      </c>
      <c r="AB4" s="37" t="s">
        <v>109</v>
      </c>
      <c r="AC4" s="37" t="s">
        <v>110</v>
      </c>
      <c r="AD4" s="34">
        <f t="shared" si="1"/>
        <v>15</v>
      </c>
      <c r="AE4" s="37" t="s">
        <v>137</v>
      </c>
      <c r="AF4" s="37" t="s">
        <v>111</v>
      </c>
      <c r="AG4" s="34">
        <f t="shared" ref="AG4:AG47" si="7">IF(AF4="Oportuna",15,IF(AF4="Inoportuna",0,""))</f>
        <v>15</v>
      </c>
      <c r="AH4" s="37" t="s">
        <v>113</v>
      </c>
      <c r="AI4" s="37" t="s">
        <v>114</v>
      </c>
      <c r="AJ4" s="34">
        <f t="shared" ref="AJ4:AJ47" si="8">IF(AI4="Completa",10,IF(AI4="Incompleta",5,IF(AI4="No existe",0,"")))</f>
        <v>10</v>
      </c>
      <c r="AK4" s="28" t="s">
        <v>116</v>
      </c>
      <c r="AL4" s="16">
        <f t="shared" si="2"/>
        <v>86.956521739130437</v>
      </c>
      <c r="AM4" s="39" t="str">
        <f t="shared" si="3"/>
        <v/>
      </c>
      <c r="AN4" s="119"/>
      <c r="AO4" s="116"/>
      <c r="AP4" s="161"/>
      <c r="AQ4" s="164"/>
      <c r="AR4" s="119"/>
      <c r="AS4" s="116"/>
      <c r="AT4" s="149"/>
      <c r="AU4" s="119"/>
      <c r="AV4" s="119"/>
      <c r="AW4" s="119"/>
      <c r="AX4" s="119"/>
      <c r="AY4" s="119"/>
      <c r="AZ4" s="119"/>
      <c r="BA4" s="116"/>
      <c r="BB4" s="190"/>
      <c r="BC4" s="26">
        <v>2</v>
      </c>
      <c r="BD4" s="31" t="s">
        <v>122</v>
      </c>
      <c r="BE4" s="84" t="s">
        <v>143</v>
      </c>
      <c r="BF4" s="87">
        <v>43831</v>
      </c>
      <c r="BG4" s="85">
        <v>44012</v>
      </c>
      <c r="BH4" s="28" t="s">
        <v>123</v>
      </c>
    </row>
    <row r="5" spans="1:60" ht="39.6" customHeight="1" x14ac:dyDescent="0.25">
      <c r="A5" s="184"/>
      <c r="B5" s="137"/>
      <c r="C5" s="137"/>
      <c r="D5" s="134"/>
      <c r="E5" s="137"/>
      <c r="F5" s="167"/>
      <c r="G5" s="143"/>
      <c r="H5" s="146"/>
      <c r="I5" s="119"/>
      <c r="J5" s="137"/>
      <c r="K5" s="119"/>
      <c r="L5" s="116"/>
      <c r="M5" s="175"/>
      <c r="N5" s="7"/>
      <c r="O5" s="5"/>
      <c r="P5" s="5"/>
      <c r="Q5" s="34" t="str">
        <f t="shared" si="4"/>
        <v/>
      </c>
      <c r="R5" s="37"/>
      <c r="S5" s="34" t="str">
        <f t="shared" si="5"/>
        <v/>
      </c>
      <c r="T5" s="35"/>
      <c r="U5" s="34" t="str">
        <f t="shared" si="0"/>
        <v/>
      </c>
      <c r="V5" s="5"/>
      <c r="W5" s="35"/>
      <c r="X5" s="34" t="str">
        <f t="shared" ref="X5:X47" si="9">IF(W5="Completo",15,IF(W5="Incompleto",5,IF(W5="No lo está",0,"")))</f>
        <v/>
      </c>
      <c r="Y5" s="37"/>
      <c r="Z5" s="37"/>
      <c r="AA5" s="34" t="str">
        <f t="shared" si="6"/>
        <v/>
      </c>
      <c r="AB5" s="37"/>
      <c r="AC5" s="37"/>
      <c r="AD5" s="34" t="str">
        <f t="shared" si="1"/>
        <v/>
      </c>
      <c r="AE5" s="37"/>
      <c r="AF5" s="37"/>
      <c r="AG5" s="34" t="str">
        <f t="shared" si="7"/>
        <v/>
      </c>
      <c r="AH5" s="37"/>
      <c r="AI5" s="37"/>
      <c r="AJ5" s="34" t="str">
        <f t="shared" si="8"/>
        <v/>
      </c>
      <c r="AK5" s="28"/>
      <c r="AL5" s="16" t="str">
        <f t="shared" si="2"/>
        <v/>
      </c>
      <c r="AM5" s="39" t="str">
        <f t="shared" si="3"/>
        <v/>
      </c>
      <c r="AN5" s="119"/>
      <c r="AO5" s="116"/>
      <c r="AP5" s="161"/>
      <c r="AQ5" s="164"/>
      <c r="AR5" s="119"/>
      <c r="AS5" s="116"/>
      <c r="AT5" s="149"/>
      <c r="AU5" s="119"/>
      <c r="AV5" s="119"/>
      <c r="AW5" s="119"/>
      <c r="AX5" s="119"/>
      <c r="AY5" s="119"/>
      <c r="AZ5" s="119"/>
      <c r="BA5" s="116"/>
      <c r="BB5" s="190"/>
      <c r="BC5" s="26">
        <v>3</v>
      </c>
      <c r="BD5" s="31" t="s">
        <v>124</v>
      </c>
      <c r="BE5" s="35" t="s">
        <v>120</v>
      </c>
      <c r="BF5" s="30">
        <v>43831</v>
      </c>
      <c r="BG5" s="30">
        <v>44012</v>
      </c>
      <c r="BH5" s="28" t="s">
        <v>125</v>
      </c>
    </row>
    <row r="6" spans="1:60" ht="39.6" customHeight="1" x14ac:dyDescent="0.25">
      <c r="A6" s="184"/>
      <c r="B6" s="137"/>
      <c r="C6" s="137"/>
      <c r="D6" s="134"/>
      <c r="E6" s="137"/>
      <c r="F6" s="167"/>
      <c r="G6" s="143"/>
      <c r="H6" s="146"/>
      <c r="I6" s="119"/>
      <c r="J6" s="137"/>
      <c r="K6" s="119"/>
      <c r="L6" s="116"/>
      <c r="M6" s="175"/>
      <c r="N6" s="7"/>
      <c r="O6" s="5"/>
      <c r="P6" s="5"/>
      <c r="Q6" s="34" t="str">
        <f t="shared" si="4"/>
        <v/>
      </c>
      <c r="R6" s="37"/>
      <c r="S6" s="34" t="str">
        <f t="shared" si="5"/>
        <v/>
      </c>
      <c r="T6" s="35"/>
      <c r="U6" s="34" t="str">
        <f t="shared" si="0"/>
        <v/>
      </c>
      <c r="V6" s="5"/>
      <c r="W6" s="35"/>
      <c r="X6" s="34" t="str">
        <f t="shared" si="9"/>
        <v/>
      </c>
      <c r="Y6" s="37"/>
      <c r="Z6" s="37"/>
      <c r="AA6" s="34" t="str">
        <f t="shared" si="6"/>
        <v/>
      </c>
      <c r="AB6" s="37"/>
      <c r="AC6" s="37"/>
      <c r="AD6" s="34" t="str">
        <f t="shared" si="1"/>
        <v/>
      </c>
      <c r="AE6" s="37"/>
      <c r="AF6" s="37"/>
      <c r="AG6" s="34" t="str">
        <f t="shared" si="7"/>
        <v/>
      </c>
      <c r="AH6" s="37"/>
      <c r="AI6" s="37"/>
      <c r="AJ6" s="34" t="str">
        <f t="shared" si="8"/>
        <v/>
      </c>
      <c r="AK6" s="28"/>
      <c r="AL6" s="16" t="str">
        <f t="shared" si="2"/>
        <v/>
      </c>
      <c r="AM6" s="39" t="str">
        <f t="shared" si="3"/>
        <v/>
      </c>
      <c r="AN6" s="119"/>
      <c r="AO6" s="116"/>
      <c r="AP6" s="161"/>
      <c r="AQ6" s="164"/>
      <c r="AR6" s="119"/>
      <c r="AS6" s="116"/>
      <c r="AT6" s="149"/>
      <c r="AU6" s="119"/>
      <c r="AV6" s="119"/>
      <c r="AW6" s="119"/>
      <c r="AX6" s="119"/>
      <c r="AY6" s="119"/>
      <c r="AZ6" s="119"/>
      <c r="BA6" s="116"/>
      <c r="BB6" s="190"/>
      <c r="BC6" s="26">
        <v>4</v>
      </c>
      <c r="BD6" s="19"/>
      <c r="BE6" s="21"/>
      <c r="BF6" s="21"/>
      <c r="BG6" s="21"/>
      <c r="BH6" s="22"/>
    </row>
    <row r="7" spans="1:60" ht="39.6" customHeight="1" thickBot="1" x14ac:dyDescent="0.3">
      <c r="A7" s="185"/>
      <c r="B7" s="138"/>
      <c r="C7" s="138"/>
      <c r="D7" s="135"/>
      <c r="E7" s="138"/>
      <c r="F7" s="168"/>
      <c r="G7" s="144"/>
      <c r="H7" s="147"/>
      <c r="I7" s="120"/>
      <c r="J7" s="138"/>
      <c r="K7" s="120"/>
      <c r="L7" s="117"/>
      <c r="M7" s="176"/>
      <c r="N7" s="8"/>
      <c r="O7" s="9"/>
      <c r="P7" s="9"/>
      <c r="Q7" s="40" t="str">
        <f t="shared" si="4"/>
        <v/>
      </c>
      <c r="R7" s="38"/>
      <c r="S7" s="40" t="str">
        <f t="shared" si="5"/>
        <v/>
      </c>
      <c r="T7" s="36"/>
      <c r="U7" s="40" t="str">
        <f t="shared" si="0"/>
        <v/>
      </c>
      <c r="V7" s="9"/>
      <c r="W7" s="36"/>
      <c r="X7" s="40" t="str">
        <f t="shared" si="9"/>
        <v/>
      </c>
      <c r="Y7" s="38"/>
      <c r="Z7" s="38"/>
      <c r="AA7" s="40" t="str">
        <f t="shared" si="6"/>
        <v/>
      </c>
      <c r="AB7" s="38"/>
      <c r="AC7" s="38"/>
      <c r="AD7" s="40" t="str">
        <f t="shared" si="1"/>
        <v/>
      </c>
      <c r="AE7" s="38"/>
      <c r="AF7" s="38"/>
      <c r="AG7" s="40" t="str">
        <f t="shared" si="7"/>
        <v/>
      </c>
      <c r="AH7" s="38"/>
      <c r="AI7" s="38"/>
      <c r="AJ7" s="4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ht="90.6" customHeight="1" x14ac:dyDescent="0.25">
      <c r="A8" s="183" t="s">
        <v>101</v>
      </c>
      <c r="B8" s="136" t="s">
        <v>44</v>
      </c>
      <c r="C8" s="136" t="s">
        <v>63</v>
      </c>
      <c r="D8" s="133" t="s">
        <v>87</v>
      </c>
      <c r="E8" s="136" t="s">
        <v>95</v>
      </c>
      <c r="F8" s="139" t="s">
        <v>90</v>
      </c>
      <c r="G8" s="142" t="s">
        <v>92</v>
      </c>
      <c r="H8" s="145" t="s">
        <v>21</v>
      </c>
      <c r="I8" s="118">
        <f>IF(H8="","",VLOOKUP(H8,Tablas!$A$2:$B$6,2,FALSE))</f>
        <v>5</v>
      </c>
      <c r="J8" s="136" t="s">
        <v>17</v>
      </c>
      <c r="K8" s="118">
        <f>IF(J8="","",VLOOKUP(J8,Tablas!$E$2:$F$6,2,FALSE))</f>
        <v>4</v>
      </c>
      <c r="L8" s="118" t="str">
        <f>IFERROR(VLOOKUP(M8,Tablas!$F$9:$G$22,2,FALSE),"")</f>
        <v>ALTA</v>
      </c>
      <c r="M8" s="115">
        <f>IFERROR(+I8*K8,"")</f>
        <v>20</v>
      </c>
      <c r="N8" s="70" t="s">
        <v>127</v>
      </c>
      <c r="O8" s="55" t="s">
        <v>134</v>
      </c>
      <c r="P8" s="55" t="s">
        <v>133</v>
      </c>
      <c r="Q8" s="61">
        <f t="shared" si="4"/>
        <v>10</v>
      </c>
      <c r="R8" s="62" t="s">
        <v>100</v>
      </c>
      <c r="S8" s="61">
        <f t="shared" si="5"/>
        <v>15</v>
      </c>
      <c r="T8" s="67" t="s">
        <v>101</v>
      </c>
      <c r="U8" s="61">
        <f t="shared" si="0"/>
        <v>15</v>
      </c>
      <c r="V8" s="55" t="s">
        <v>135</v>
      </c>
      <c r="W8" s="60" t="s">
        <v>105</v>
      </c>
      <c r="X8" s="61">
        <f t="shared" si="9"/>
        <v>0</v>
      </c>
      <c r="Y8" s="62" t="s">
        <v>142</v>
      </c>
      <c r="Z8" s="62" t="s">
        <v>108</v>
      </c>
      <c r="AA8" s="61">
        <f t="shared" si="6"/>
        <v>15</v>
      </c>
      <c r="AB8" s="62" t="s">
        <v>136</v>
      </c>
      <c r="AC8" s="62" t="s">
        <v>110</v>
      </c>
      <c r="AD8" s="61">
        <f t="shared" si="1"/>
        <v>15</v>
      </c>
      <c r="AE8" s="62" t="s">
        <v>137</v>
      </c>
      <c r="AF8" s="62" t="s">
        <v>111</v>
      </c>
      <c r="AG8" s="61">
        <f t="shared" si="7"/>
        <v>15</v>
      </c>
      <c r="AH8" s="62" t="s">
        <v>138</v>
      </c>
      <c r="AI8" s="62" t="s">
        <v>114</v>
      </c>
      <c r="AJ8" s="61">
        <f t="shared" si="8"/>
        <v>10</v>
      </c>
      <c r="AK8" s="63" t="s">
        <v>139</v>
      </c>
      <c r="AL8" s="64" t="str">
        <f t="shared" si="2"/>
        <v/>
      </c>
      <c r="AM8" s="65">
        <f t="shared" si="3"/>
        <v>82.608695652173907</v>
      </c>
      <c r="AN8" s="130">
        <f>ROUND(MIN(AL8:AL12),0)</f>
        <v>0</v>
      </c>
      <c r="AO8" s="126">
        <f>ROUND(MIN(AM8:AM12),0)</f>
        <v>83</v>
      </c>
      <c r="AP8" s="160" t="s">
        <v>140</v>
      </c>
      <c r="AQ8" s="163" t="s">
        <v>147</v>
      </c>
      <c r="AR8" s="130">
        <f>IF(AP8="Faltan causas por gestionar",50,AN8)</f>
        <v>50</v>
      </c>
      <c r="AS8" s="126">
        <f>IF(AP8="Faltan causas por gestionar",50,AO8)</f>
        <v>50</v>
      </c>
      <c r="AT8" s="148">
        <f>IF(AR8&gt;=96,2,IF(AR8&gt;=86,1,0))</f>
        <v>0</v>
      </c>
      <c r="AU8" s="112">
        <f>IF(AS8&gt;=96,2,IF(AS8&gt;=86,1,0))</f>
        <v>0</v>
      </c>
      <c r="AV8" s="112" t="str">
        <f>IF(AW8="","",VLOOKUP(AW8,Tablas!$B$2:$C$6,2,FALSE))</f>
        <v>Casi seguro</v>
      </c>
      <c r="AW8" s="112">
        <f>IFERROR(+I8-AT8,"")</f>
        <v>5</v>
      </c>
      <c r="AX8" s="112" t="str">
        <f>IF(AY8="","",VLOOKUP(AY8,Tablas!$F$2:$G$6,2,FALSE))</f>
        <v>Mayor</v>
      </c>
      <c r="AY8" s="112">
        <f>IFERROR(IF(K8-AU8&lt;=0,1,K8-AU8),"")</f>
        <v>4</v>
      </c>
      <c r="AZ8" s="118">
        <f>IFERROR(+AY8*AW8,"")</f>
        <v>20</v>
      </c>
      <c r="BA8" s="115" t="str">
        <f>IFERROR(VLOOKUP(AZ8,Tablas!$F$9:$G$22,2,FALSE),"")</f>
        <v>ALTA</v>
      </c>
      <c r="BB8" s="189" t="str">
        <f>IFERROR(VLOOKUP(BA8,Tablas!$C$25:$D$27,2,FALSE),"")</f>
        <v>Requiere tratamiento inmediato con reponsabilidad del Nivel Directivo</v>
      </c>
      <c r="BC8" s="66">
        <v>1</v>
      </c>
      <c r="BD8" s="71" t="s">
        <v>128</v>
      </c>
      <c r="BE8" s="67" t="s">
        <v>144</v>
      </c>
      <c r="BF8" s="30">
        <v>43831</v>
      </c>
      <c r="BG8" s="30">
        <v>44012</v>
      </c>
      <c r="BH8" s="63" t="s">
        <v>129</v>
      </c>
    </row>
    <row r="9" spans="1:60" ht="49.15" customHeight="1" x14ac:dyDescent="0.25">
      <c r="A9" s="184"/>
      <c r="B9" s="137"/>
      <c r="C9" s="137"/>
      <c r="D9" s="134"/>
      <c r="E9" s="137"/>
      <c r="F9" s="140"/>
      <c r="G9" s="143"/>
      <c r="H9" s="146"/>
      <c r="I9" s="119"/>
      <c r="J9" s="137"/>
      <c r="K9" s="119"/>
      <c r="L9" s="119"/>
      <c r="M9" s="116"/>
      <c r="N9" s="7"/>
      <c r="O9" s="5"/>
      <c r="P9" s="5"/>
      <c r="Q9" s="34" t="str">
        <f t="shared" si="4"/>
        <v/>
      </c>
      <c r="R9" s="37"/>
      <c r="S9" s="34" t="str">
        <f t="shared" si="5"/>
        <v/>
      </c>
      <c r="T9" s="35"/>
      <c r="U9" s="34" t="str">
        <f t="shared" si="0"/>
        <v/>
      </c>
      <c r="V9" s="5"/>
      <c r="W9" s="35"/>
      <c r="X9" s="34" t="str">
        <f t="shared" si="9"/>
        <v/>
      </c>
      <c r="Y9" s="37"/>
      <c r="Z9" s="37"/>
      <c r="AA9" s="34" t="str">
        <f t="shared" si="6"/>
        <v/>
      </c>
      <c r="AB9" s="37"/>
      <c r="AC9" s="37"/>
      <c r="AD9" s="34" t="str">
        <f t="shared" si="1"/>
        <v/>
      </c>
      <c r="AE9" s="37"/>
      <c r="AF9" s="37"/>
      <c r="AG9" s="34" t="str">
        <f t="shared" si="7"/>
        <v/>
      </c>
      <c r="AH9" s="37"/>
      <c r="AI9" s="37"/>
      <c r="AJ9" s="34" t="str">
        <f t="shared" si="8"/>
        <v/>
      </c>
      <c r="AK9" s="28"/>
      <c r="AL9" s="16" t="str">
        <f t="shared" si="2"/>
        <v/>
      </c>
      <c r="AM9" s="39" t="str">
        <f t="shared" si="3"/>
        <v/>
      </c>
      <c r="AN9" s="119"/>
      <c r="AO9" s="116"/>
      <c r="AP9" s="161"/>
      <c r="AQ9" s="164"/>
      <c r="AR9" s="119"/>
      <c r="AS9" s="116"/>
      <c r="AT9" s="149"/>
      <c r="AU9" s="113"/>
      <c r="AV9" s="113"/>
      <c r="AW9" s="113"/>
      <c r="AX9" s="113"/>
      <c r="AY9" s="113"/>
      <c r="AZ9" s="119"/>
      <c r="BA9" s="116"/>
      <c r="BB9" s="190"/>
      <c r="BC9" s="26">
        <v>2</v>
      </c>
      <c r="BD9" s="31" t="s">
        <v>130</v>
      </c>
      <c r="BE9" s="35" t="s">
        <v>143</v>
      </c>
      <c r="BF9" s="30">
        <v>43831</v>
      </c>
      <c r="BG9" s="30">
        <v>44012</v>
      </c>
      <c r="BH9" s="28" t="s">
        <v>131</v>
      </c>
    </row>
    <row r="10" spans="1:60" ht="25.15" customHeight="1" x14ac:dyDescent="0.25">
      <c r="A10" s="184"/>
      <c r="B10" s="137"/>
      <c r="C10" s="137"/>
      <c r="D10" s="134"/>
      <c r="E10" s="137"/>
      <c r="F10" s="140"/>
      <c r="G10" s="143"/>
      <c r="H10" s="146"/>
      <c r="I10" s="119"/>
      <c r="J10" s="137"/>
      <c r="K10" s="119"/>
      <c r="L10" s="119"/>
      <c r="M10" s="116"/>
      <c r="N10" s="7"/>
      <c r="O10" s="5"/>
      <c r="P10" s="5"/>
      <c r="Q10" s="34" t="str">
        <f t="shared" si="4"/>
        <v/>
      </c>
      <c r="R10" s="37"/>
      <c r="S10" s="34" t="str">
        <f t="shared" si="5"/>
        <v/>
      </c>
      <c r="T10" s="35"/>
      <c r="U10" s="34" t="str">
        <f t="shared" si="0"/>
        <v/>
      </c>
      <c r="V10" s="5"/>
      <c r="W10" s="35"/>
      <c r="X10" s="34" t="str">
        <f t="shared" si="9"/>
        <v/>
      </c>
      <c r="Y10" s="37"/>
      <c r="Z10" s="37"/>
      <c r="AA10" s="34" t="str">
        <f t="shared" si="6"/>
        <v/>
      </c>
      <c r="AB10" s="37"/>
      <c r="AC10" s="37"/>
      <c r="AD10" s="34" t="str">
        <f t="shared" si="1"/>
        <v/>
      </c>
      <c r="AE10" s="37"/>
      <c r="AF10" s="37"/>
      <c r="AG10" s="34" t="str">
        <f t="shared" si="7"/>
        <v/>
      </c>
      <c r="AH10" s="37"/>
      <c r="AI10" s="37"/>
      <c r="AJ10" s="34" t="str">
        <f t="shared" si="8"/>
        <v/>
      </c>
      <c r="AK10" s="28"/>
      <c r="AL10" s="16" t="str">
        <f t="shared" si="2"/>
        <v/>
      </c>
      <c r="AM10" s="39" t="str">
        <f t="shared" si="3"/>
        <v/>
      </c>
      <c r="AN10" s="119"/>
      <c r="AO10" s="116"/>
      <c r="AP10" s="161"/>
      <c r="AQ10" s="164"/>
      <c r="AR10" s="119"/>
      <c r="AS10" s="116"/>
      <c r="AT10" s="149"/>
      <c r="AU10" s="113"/>
      <c r="AV10" s="113"/>
      <c r="AW10" s="113"/>
      <c r="AX10" s="113"/>
      <c r="AY10" s="113"/>
      <c r="AZ10" s="119"/>
      <c r="BA10" s="116"/>
      <c r="BB10" s="190"/>
      <c r="BC10" s="26">
        <v>3</v>
      </c>
      <c r="BD10" s="19"/>
      <c r="BE10" s="21"/>
      <c r="BF10" s="21"/>
      <c r="BG10" s="21"/>
      <c r="BH10" s="22"/>
    </row>
    <row r="11" spans="1:60" ht="25.15" customHeight="1" x14ac:dyDescent="0.25">
      <c r="A11" s="184"/>
      <c r="B11" s="137"/>
      <c r="C11" s="137"/>
      <c r="D11" s="134"/>
      <c r="E11" s="137"/>
      <c r="F11" s="140"/>
      <c r="G11" s="143"/>
      <c r="H11" s="146"/>
      <c r="I11" s="119"/>
      <c r="J11" s="137"/>
      <c r="K11" s="119"/>
      <c r="L11" s="119"/>
      <c r="M11" s="116"/>
      <c r="N11" s="7"/>
      <c r="O11" s="5"/>
      <c r="P11" s="5"/>
      <c r="Q11" s="34" t="str">
        <f t="shared" si="4"/>
        <v/>
      </c>
      <c r="R11" s="37"/>
      <c r="S11" s="34" t="str">
        <f t="shared" si="5"/>
        <v/>
      </c>
      <c r="T11" s="35"/>
      <c r="U11" s="34" t="str">
        <f t="shared" si="0"/>
        <v/>
      </c>
      <c r="V11" s="5"/>
      <c r="W11" s="35"/>
      <c r="X11" s="34" t="str">
        <f t="shared" si="9"/>
        <v/>
      </c>
      <c r="Y11" s="37"/>
      <c r="Z11" s="37"/>
      <c r="AA11" s="34" t="str">
        <f t="shared" si="6"/>
        <v/>
      </c>
      <c r="AB11" s="37"/>
      <c r="AC11" s="37"/>
      <c r="AD11" s="34" t="str">
        <f t="shared" si="1"/>
        <v/>
      </c>
      <c r="AE11" s="37"/>
      <c r="AF11" s="37"/>
      <c r="AG11" s="34" t="str">
        <f t="shared" si="7"/>
        <v/>
      </c>
      <c r="AH11" s="37"/>
      <c r="AI11" s="37"/>
      <c r="AJ11" s="34" t="str">
        <f t="shared" si="8"/>
        <v/>
      </c>
      <c r="AK11" s="28"/>
      <c r="AL11" s="16" t="str">
        <f t="shared" si="2"/>
        <v/>
      </c>
      <c r="AM11" s="39" t="str">
        <f t="shared" si="3"/>
        <v/>
      </c>
      <c r="AN11" s="119"/>
      <c r="AO11" s="116"/>
      <c r="AP11" s="161"/>
      <c r="AQ11" s="164"/>
      <c r="AR11" s="119"/>
      <c r="AS11" s="116"/>
      <c r="AT11" s="149"/>
      <c r="AU11" s="113"/>
      <c r="AV11" s="113"/>
      <c r="AW11" s="113"/>
      <c r="AX11" s="113"/>
      <c r="AY11" s="113"/>
      <c r="AZ11" s="119"/>
      <c r="BA11" s="116"/>
      <c r="BB11" s="190"/>
      <c r="BC11" s="26">
        <v>4</v>
      </c>
      <c r="BD11" s="19"/>
      <c r="BE11" s="21"/>
      <c r="BF11" s="21"/>
      <c r="BG11" s="21"/>
      <c r="BH11" s="22"/>
    </row>
    <row r="12" spans="1:60" ht="25.15" customHeight="1" thickBot="1" x14ac:dyDescent="0.3">
      <c r="A12" s="185"/>
      <c r="B12" s="138"/>
      <c r="C12" s="138"/>
      <c r="D12" s="135"/>
      <c r="E12" s="138"/>
      <c r="F12" s="141"/>
      <c r="G12" s="144"/>
      <c r="H12" s="147"/>
      <c r="I12" s="120"/>
      <c r="J12" s="138"/>
      <c r="K12" s="120"/>
      <c r="L12" s="120"/>
      <c r="M12" s="117"/>
      <c r="N12" s="8"/>
      <c r="O12" s="9"/>
      <c r="P12" s="9"/>
      <c r="Q12" s="40" t="str">
        <f t="shared" si="4"/>
        <v/>
      </c>
      <c r="R12" s="38"/>
      <c r="S12" s="40" t="str">
        <f t="shared" si="5"/>
        <v/>
      </c>
      <c r="T12" s="36"/>
      <c r="U12" s="40" t="str">
        <f t="shared" si="0"/>
        <v/>
      </c>
      <c r="V12" s="9"/>
      <c r="W12" s="36"/>
      <c r="X12" s="40" t="str">
        <f t="shared" si="9"/>
        <v/>
      </c>
      <c r="Y12" s="38"/>
      <c r="Z12" s="38"/>
      <c r="AA12" s="40" t="str">
        <f t="shared" si="6"/>
        <v/>
      </c>
      <c r="AB12" s="38"/>
      <c r="AC12" s="38"/>
      <c r="AD12" s="40" t="str">
        <f t="shared" si="1"/>
        <v/>
      </c>
      <c r="AE12" s="38"/>
      <c r="AF12" s="38"/>
      <c r="AG12" s="40" t="str">
        <f t="shared" si="7"/>
        <v/>
      </c>
      <c r="AH12" s="38"/>
      <c r="AI12" s="38"/>
      <c r="AJ12" s="40" t="str">
        <f t="shared" si="8"/>
        <v/>
      </c>
      <c r="AK12" s="6"/>
      <c r="AL12" s="17" t="str">
        <f t="shared" si="2"/>
        <v/>
      </c>
      <c r="AM12" s="18" t="str">
        <f t="shared" si="3"/>
        <v/>
      </c>
      <c r="AN12" s="120"/>
      <c r="AO12" s="117"/>
      <c r="AP12" s="162"/>
      <c r="AQ12" s="165"/>
      <c r="AR12" s="120"/>
      <c r="AS12" s="117"/>
      <c r="AT12" s="150"/>
      <c r="AU12" s="114"/>
      <c r="AV12" s="114"/>
      <c r="AW12" s="114"/>
      <c r="AX12" s="114"/>
      <c r="AY12" s="114"/>
      <c r="AZ12" s="120"/>
      <c r="BA12" s="117"/>
      <c r="BB12" s="191"/>
      <c r="BC12" s="27">
        <v>5</v>
      </c>
      <c r="BD12" s="20"/>
      <c r="BE12" s="23"/>
      <c r="BF12" s="23"/>
      <c r="BG12" s="23"/>
      <c r="BH12" s="24"/>
    </row>
    <row r="13" spans="1:60" ht="169.15" customHeight="1" x14ac:dyDescent="0.25">
      <c r="A13" s="183" t="s">
        <v>141</v>
      </c>
      <c r="B13" s="136" t="s">
        <v>44</v>
      </c>
      <c r="C13" s="127" t="s">
        <v>64</v>
      </c>
      <c r="D13" s="133" t="s">
        <v>88</v>
      </c>
      <c r="E13" s="136" t="s">
        <v>96</v>
      </c>
      <c r="F13" s="139" t="s">
        <v>157</v>
      </c>
      <c r="G13" s="142" t="s">
        <v>93</v>
      </c>
      <c r="H13" s="145" t="s">
        <v>14</v>
      </c>
      <c r="I13" s="118">
        <f>IF(H13="","",VLOOKUP(H13,Tablas!$A$2:$B$6,2,FALSE))</f>
        <v>3</v>
      </c>
      <c r="J13" s="136" t="s">
        <v>18</v>
      </c>
      <c r="K13" s="118">
        <f>IF(J13="","",VLOOKUP(J13,Tablas!$E$2:$F$6,2,FALSE))</f>
        <v>3</v>
      </c>
      <c r="L13" s="118" t="str">
        <f>IFERROR(VLOOKUP(M13,Tablas!$F$9:$G$22,2,FALSE),"")</f>
        <v>MEDIA</v>
      </c>
      <c r="M13" s="115">
        <f>IFERROR(+I13*K13,"")</f>
        <v>9</v>
      </c>
      <c r="N13" s="70" t="s">
        <v>126</v>
      </c>
      <c r="O13" s="55" t="s">
        <v>160</v>
      </c>
      <c r="P13" s="55" t="s">
        <v>99</v>
      </c>
      <c r="Q13" s="61">
        <f t="shared" si="4"/>
        <v>15</v>
      </c>
      <c r="R13" s="62" t="s">
        <v>100</v>
      </c>
      <c r="S13" s="61">
        <f t="shared" si="5"/>
        <v>15</v>
      </c>
      <c r="T13" s="67" t="s">
        <v>101</v>
      </c>
      <c r="U13" s="61">
        <f t="shared" si="0"/>
        <v>15</v>
      </c>
      <c r="V13" s="55" t="s">
        <v>145</v>
      </c>
      <c r="W13" s="58" t="s">
        <v>155</v>
      </c>
      <c r="X13" s="61">
        <f t="shared" si="9"/>
        <v>15</v>
      </c>
      <c r="Y13" s="62" t="s">
        <v>156</v>
      </c>
      <c r="Z13" s="62" t="s">
        <v>108</v>
      </c>
      <c r="AA13" s="61">
        <f t="shared" si="6"/>
        <v>15</v>
      </c>
      <c r="AB13" s="62" t="s">
        <v>152</v>
      </c>
      <c r="AC13" s="62" t="s">
        <v>110</v>
      </c>
      <c r="AD13" s="61">
        <f t="shared" si="1"/>
        <v>15</v>
      </c>
      <c r="AE13" s="62" t="s">
        <v>137</v>
      </c>
      <c r="AF13" s="62" t="s">
        <v>111</v>
      </c>
      <c r="AG13" s="61">
        <f t="shared" si="7"/>
        <v>15</v>
      </c>
      <c r="AH13" s="62" t="s">
        <v>153</v>
      </c>
      <c r="AI13" s="62" t="s">
        <v>114</v>
      </c>
      <c r="AJ13" s="61">
        <f t="shared" si="8"/>
        <v>10</v>
      </c>
      <c r="AK13" s="63" t="s">
        <v>146</v>
      </c>
      <c r="AL13" s="64">
        <f t="shared" si="2"/>
        <v>100</v>
      </c>
      <c r="AM13" s="65" t="str">
        <f t="shared" si="3"/>
        <v/>
      </c>
      <c r="AN13" s="130">
        <f>ROUND(MIN(AL13:AL17),0)</f>
        <v>87</v>
      </c>
      <c r="AO13" s="126">
        <f>ROUND(MIN(AM13:AM17),0)</f>
        <v>0</v>
      </c>
      <c r="AP13" s="160" t="s">
        <v>140</v>
      </c>
      <c r="AQ13" s="163" t="s">
        <v>149</v>
      </c>
      <c r="AR13" s="130">
        <f>IF(AP13="Faltan causas por gestionar",50,AN13)</f>
        <v>50</v>
      </c>
      <c r="AS13" s="126">
        <f>IF(AP13="Faltan causas por gestionar",50,AO13)</f>
        <v>50</v>
      </c>
      <c r="AT13" s="148">
        <f>IF(AR13&gt;=96,2,IF(AR13&gt;=86,1,0))</f>
        <v>0</v>
      </c>
      <c r="AU13" s="112">
        <f>IF(AS13&gt;=96,2,IF(AS13&gt;=86,1,0))</f>
        <v>0</v>
      </c>
      <c r="AV13" s="112" t="str">
        <f>IF(AW13="","",VLOOKUP(AW13,Tablas!$B$2:$C$6,2,FALSE))</f>
        <v>Posible</v>
      </c>
      <c r="AW13" s="112">
        <f>IFERROR(+I13-AT13,"")</f>
        <v>3</v>
      </c>
      <c r="AX13" s="112" t="str">
        <f>IF(AY13="","",VLOOKUP(AY13,Tablas!$F$2:$G$6,2,FALSE))</f>
        <v>Moderado</v>
      </c>
      <c r="AY13" s="112">
        <f>IFERROR(IF(K13-AU13&lt;=0,1,K13-AU13),"")</f>
        <v>3</v>
      </c>
      <c r="AZ13" s="118">
        <f>IFERROR(+AY13*AW13,"")</f>
        <v>9</v>
      </c>
      <c r="BA13" s="115" t="str">
        <f>IFERROR(VLOOKUP(AZ13,Tablas!$F$9:$G$22,2,FALSE),"")</f>
        <v>MEDIA</v>
      </c>
      <c r="BB13" s="189" t="str">
        <f>IFERROR(VLOOKUP(BA13,Tablas!$C$25:$D$27,2,FALSE),"")</f>
        <v>Requiere tratamiento</v>
      </c>
      <c r="BC13" s="66">
        <v>1</v>
      </c>
      <c r="BD13" s="71" t="s">
        <v>162</v>
      </c>
      <c r="BE13" s="67" t="s">
        <v>154</v>
      </c>
      <c r="BF13" s="68">
        <v>43831</v>
      </c>
      <c r="BG13" s="30">
        <v>44012</v>
      </c>
      <c r="BH13" s="72" t="s">
        <v>132</v>
      </c>
    </row>
    <row r="14" spans="1:60" ht="86.45" customHeight="1" x14ac:dyDescent="0.25">
      <c r="A14" s="184"/>
      <c r="B14" s="137"/>
      <c r="C14" s="128"/>
      <c r="D14" s="134"/>
      <c r="E14" s="137"/>
      <c r="F14" s="140"/>
      <c r="G14" s="143"/>
      <c r="H14" s="146"/>
      <c r="I14" s="119"/>
      <c r="J14" s="137"/>
      <c r="K14" s="119"/>
      <c r="L14" s="119"/>
      <c r="M14" s="116"/>
      <c r="N14" s="7" t="s">
        <v>158</v>
      </c>
      <c r="O14" s="5" t="s">
        <v>159</v>
      </c>
      <c r="P14" s="5" t="s">
        <v>99</v>
      </c>
      <c r="Q14" s="34">
        <f t="shared" si="4"/>
        <v>15</v>
      </c>
      <c r="R14" s="37" t="s">
        <v>100</v>
      </c>
      <c r="S14" s="34">
        <f t="shared" si="5"/>
        <v>15</v>
      </c>
      <c r="T14" s="35" t="s">
        <v>101</v>
      </c>
      <c r="U14" s="34">
        <f t="shared" si="0"/>
        <v>15</v>
      </c>
      <c r="V14" s="5" t="s">
        <v>151</v>
      </c>
      <c r="W14" s="33" t="s">
        <v>105</v>
      </c>
      <c r="X14" s="34">
        <f t="shared" si="9"/>
        <v>0</v>
      </c>
      <c r="Y14" s="37" t="s">
        <v>150</v>
      </c>
      <c r="Z14" s="37" t="s">
        <v>108</v>
      </c>
      <c r="AA14" s="34">
        <f t="shared" si="6"/>
        <v>15</v>
      </c>
      <c r="AB14" s="37" t="s">
        <v>161</v>
      </c>
      <c r="AC14" s="37" t="s">
        <v>110</v>
      </c>
      <c r="AD14" s="34">
        <f t="shared" si="1"/>
        <v>15</v>
      </c>
      <c r="AE14" s="37" t="s">
        <v>137</v>
      </c>
      <c r="AF14" s="37" t="s">
        <v>111</v>
      </c>
      <c r="AG14" s="34">
        <f t="shared" si="7"/>
        <v>15</v>
      </c>
      <c r="AH14" s="37" t="s">
        <v>138</v>
      </c>
      <c r="AI14" s="37" t="s">
        <v>114</v>
      </c>
      <c r="AJ14" s="34">
        <f t="shared" si="8"/>
        <v>10</v>
      </c>
      <c r="AK14" s="28" t="s">
        <v>148</v>
      </c>
      <c r="AL14" s="16">
        <f t="shared" si="2"/>
        <v>86.956521739130437</v>
      </c>
      <c r="AM14" s="39" t="str">
        <f t="shared" si="3"/>
        <v/>
      </c>
      <c r="AN14" s="119"/>
      <c r="AO14" s="116"/>
      <c r="AP14" s="161"/>
      <c r="AQ14" s="164"/>
      <c r="AR14" s="119"/>
      <c r="AS14" s="116"/>
      <c r="AT14" s="149"/>
      <c r="AU14" s="113"/>
      <c r="AV14" s="113"/>
      <c r="AW14" s="113"/>
      <c r="AX14" s="113"/>
      <c r="AY14" s="113"/>
      <c r="AZ14" s="119"/>
      <c r="BA14" s="116"/>
      <c r="BB14" s="190"/>
      <c r="BC14" s="26">
        <v>2</v>
      </c>
      <c r="BD14" s="31"/>
      <c r="BE14" s="35"/>
      <c r="BF14" s="30"/>
      <c r="BG14" s="30"/>
      <c r="BH14" s="32"/>
    </row>
    <row r="15" spans="1:60" ht="57" customHeight="1" x14ac:dyDescent="0.25">
      <c r="A15" s="184"/>
      <c r="B15" s="137"/>
      <c r="C15" s="128"/>
      <c r="D15" s="134"/>
      <c r="E15" s="137"/>
      <c r="F15" s="140"/>
      <c r="G15" s="143"/>
      <c r="H15" s="146"/>
      <c r="I15" s="119"/>
      <c r="J15" s="137"/>
      <c r="K15" s="119"/>
      <c r="L15" s="119"/>
      <c r="M15" s="116"/>
      <c r="N15" s="7"/>
      <c r="O15" s="5"/>
      <c r="P15" s="5"/>
      <c r="Q15" s="34" t="str">
        <f t="shared" si="4"/>
        <v/>
      </c>
      <c r="R15" s="37"/>
      <c r="S15" s="34" t="str">
        <f t="shared" si="5"/>
        <v/>
      </c>
      <c r="T15" s="35"/>
      <c r="U15" s="34" t="str">
        <f t="shared" si="0"/>
        <v/>
      </c>
      <c r="V15" s="5"/>
      <c r="W15" s="35"/>
      <c r="X15" s="34" t="str">
        <f t="shared" si="9"/>
        <v/>
      </c>
      <c r="Y15" s="37"/>
      <c r="Z15" s="37"/>
      <c r="AA15" s="34" t="str">
        <f t="shared" si="6"/>
        <v/>
      </c>
      <c r="AB15" s="37"/>
      <c r="AC15" s="37"/>
      <c r="AD15" s="34" t="str">
        <f t="shared" si="1"/>
        <v/>
      </c>
      <c r="AE15" s="37"/>
      <c r="AF15" s="37"/>
      <c r="AG15" s="34" t="str">
        <f t="shared" si="7"/>
        <v/>
      </c>
      <c r="AH15" s="37"/>
      <c r="AI15" s="37"/>
      <c r="AJ15" s="34" t="str">
        <f t="shared" si="8"/>
        <v/>
      </c>
      <c r="AK15" s="28"/>
      <c r="AL15" s="16" t="str">
        <f t="shared" si="2"/>
        <v/>
      </c>
      <c r="AM15" s="39" t="str">
        <f t="shared" si="3"/>
        <v/>
      </c>
      <c r="AN15" s="119"/>
      <c r="AO15" s="116"/>
      <c r="AP15" s="161"/>
      <c r="AQ15" s="164"/>
      <c r="AR15" s="119"/>
      <c r="AS15" s="116"/>
      <c r="AT15" s="149"/>
      <c r="AU15" s="113"/>
      <c r="AV15" s="113"/>
      <c r="AW15" s="113"/>
      <c r="AX15" s="113"/>
      <c r="AY15" s="113"/>
      <c r="AZ15" s="119"/>
      <c r="BA15" s="116"/>
      <c r="BB15" s="190"/>
      <c r="BC15" s="26">
        <v>3</v>
      </c>
      <c r="BD15" s="31"/>
      <c r="BE15" s="35"/>
      <c r="BF15" s="30"/>
      <c r="BG15" s="30"/>
      <c r="BH15" s="28"/>
    </row>
    <row r="16" spans="1:60" ht="32.450000000000003" customHeight="1" x14ac:dyDescent="0.25">
      <c r="A16" s="184"/>
      <c r="B16" s="137"/>
      <c r="C16" s="128"/>
      <c r="D16" s="134"/>
      <c r="E16" s="137"/>
      <c r="F16" s="140"/>
      <c r="G16" s="143"/>
      <c r="H16" s="146"/>
      <c r="I16" s="119"/>
      <c r="J16" s="137"/>
      <c r="K16" s="119"/>
      <c r="L16" s="119"/>
      <c r="M16" s="116"/>
      <c r="N16" s="7"/>
      <c r="O16" s="5"/>
      <c r="P16" s="5"/>
      <c r="Q16" s="34" t="str">
        <f t="shared" si="4"/>
        <v/>
      </c>
      <c r="R16" s="37"/>
      <c r="S16" s="34" t="str">
        <f t="shared" si="5"/>
        <v/>
      </c>
      <c r="T16" s="35"/>
      <c r="U16" s="34" t="str">
        <f t="shared" si="0"/>
        <v/>
      </c>
      <c r="V16" s="5"/>
      <c r="W16" s="35"/>
      <c r="X16" s="34" t="str">
        <f t="shared" si="9"/>
        <v/>
      </c>
      <c r="Y16" s="37"/>
      <c r="Z16" s="37"/>
      <c r="AA16" s="34" t="str">
        <f t="shared" si="6"/>
        <v/>
      </c>
      <c r="AB16" s="37"/>
      <c r="AC16" s="37"/>
      <c r="AD16" s="34" t="str">
        <f t="shared" si="1"/>
        <v/>
      </c>
      <c r="AE16" s="37"/>
      <c r="AF16" s="37"/>
      <c r="AG16" s="34" t="str">
        <f t="shared" si="7"/>
        <v/>
      </c>
      <c r="AH16" s="37"/>
      <c r="AI16" s="37"/>
      <c r="AJ16" s="34" t="str">
        <f t="shared" si="8"/>
        <v/>
      </c>
      <c r="AK16" s="28"/>
      <c r="AL16" s="16" t="str">
        <f t="shared" si="2"/>
        <v/>
      </c>
      <c r="AM16" s="39" t="str">
        <f t="shared" si="3"/>
        <v/>
      </c>
      <c r="AN16" s="119"/>
      <c r="AO16" s="116"/>
      <c r="AP16" s="161"/>
      <c r="AQ16" s="164"/>
      <c r="AR16" s="119"/>
      <c r="AS16" s="116"/>
      <c r="AT16" s="149"/>
      <c r="AU16" s="113"/>
      <c r="AV16" s="113"/>
      <c r="AW16" s="113"/>
      <c r="AX16" s="113"/>
      <c r="AY16" s="113"/>
      <c r="AZ16" s="119"/>
      <c r="BA16" s="116"/>
      <c r="BB16" s="190"/>
      <c r="BC16" s="26">
        <v>4</v>
      </c>
      <c r="BD16" s="19"/>
      <c r="BE16" s="21"/>
      <c r="BF16" s="21"/>
      <c r="BG16" s="21"/>
      <c r="BH16" s="22"/>
    </row>
    <row r="17" spans="1:60" ht="32.450000000000003" customHeight="1" thickBot="1" x14ac:dyDescent="0.3">
      <c r="A17" s="185"/>
      <c r="B17" s="138"/>
      <c r="C17" s="129"/>
      <c r="D17" s="135"/>
      <c r="E17" s="138"/>
      <c r="F17" s="141"/>
      <c r="G17" s="144"/>
      <c r="H17" s="147"/>
      <c r="I17" s="120"/>
      <c r="J17" s="138"/>
      <c r="K17" s="120"/>
      <c r="L17" s="120"/>
      <c r="M17" s="117"/>
      <c r="N17" s="8"/>
      <c r="O17" s="9"/>
      <c r="P17" s="9"/>
      <c r="Q17" s="40" t="str">
        <f t="shared" si="4"/>
        <v/>
      </c>
      <c r="R17" s="38"/>
      <c r="S17" s="40" t="str">
        <f t="shared" si="5"/>
        <v/>
      </c>
      <c r="T17" s="36"/>
      <c r="U17" s="40" t="str">
        <f t="shared" si="0"/>
        <v/>
      </c>
      <c r="V17" s="9"/>
      <c r="W17" s="36"/>
      <c r="X17" s="40" t="str">
        <f t="shared" si="9"/>
        <v/>
      </c>
      <c r="Y17" s="38"/>
      <c r="Z17" s="38"/>
      <c r="AA17" s="40" t="str">
        <f t="shared" si="6"/>
        <v/>
      </c>
      <c r="AB17" s="38"/>
      <c r="AC17" s="38"/>
      <c r="AD17" s="40" t="str">
        <f t="shared" si="1"/>
        <v/>
      </c>
      <c r="AE17" s="38"/>
      <c r="AF17" s="38"/>
      <c r="AG17" s="40" t="str">
        <f t="shared" si="7"/>
        <v/>
      </c>
      <c r="AH17" s="38"/>
      <c r="AI17" s="38"/>
      <c r="AJ17" s="40" t="str">
        <f t="shared" si="8"/>
        <v/>
      </c>
      <c r="AK17" s="6"/>
      <c r="AL17" s="17" t="str">
        <f t="shared" si="2"/>
        <v/>
      </c>
      <c r="AM17" s="18" t="str">
        <f t="shared" si="3"/>
        <v/>
      </c>
      <c r="AN17" s="120"/>
      <c r="AO17" s="117"/>
      <c r="AP17" s="162"/>
      <c r="AQ17" s="165"/>
      <c r="AR17" s="120"/>
      <c r="AS17" s="117"/>
      <c r="AT17" s="150"/>
      <c r="AU17" s="114"/>
      <c r="AV17" s="114"/>
      <c r="AW17" s="114"/>
      <c r="AX17" s="114"/>
      <c r="AY17" s="114"/>
      <c r="AZ17" s="120"/>
      <c r="BA17" s="117"/>
      <c r="BB17" s="191"/>
      <c r="BC17" s="27">
        <v>5</v>
      </c>
      <c r="BD17" s="20"/>
      <c r="BE17" s="23"/>
      <c r="BF17" s="23"/>
      <c r="BG17" s="23"/>
      <c r="BH17" s="24"/>
    </row>
    <row r="18" spans="1:60" x14ac:dyDescent="0.25">
      <c r="A18" s="186"/>
      <c r="B18" s="121"/>
      <c r="C18" s="121"/>
      <c r="D18" s="125"/>
      <c r="E18" s="121"/>
      <c r="F18" s="131"/>
      <c r="G18" s="132"/>
      <c r="H18" s="121"/>
      <c r="I18" s="111" t="str">
        <f>IF(H18="","",VLOOKUP(H18,Tablas!$A$2:$B$6,2,FALSE))</f>
        <v/>
      </c>
      <c r="J18" s="121"/>
      <c r="K18" s="111" t="str">
        <f>IF(J18="","",VLOOKUP(J18,Tablas!$E$2:$F$6,2,FALSE))</f>
        <v/>
      </c>
      <c r="L18" s="111" t="str">
        <f>IFERROR(VLOOKUP(M18,Tablas!$F$9:$G$22,2,FALSE),"")</f>
        <v/>
      </c>
      <c r="M18" s="111" t="str">
        <f>IFERROR(+I18*K18,"")</f>
        <v/>
      </c>
      <c r="N18" s="73"/>
      <c r="O18" s="73"/>
      <c r="P18" s="73"/>
      <c r="Q18" s="74" t="str">
        <f t="shared" si="4"/>
        <v/>
      </c>
      <c r="R18" s="75"/>
      <c r="S18" s="74" t="str">
        <f t="shared" si="5"/>
        <v/>
      </c>
      <c r="T18" s="76"/>
      <c r="U18" s="74" t="str">
        <f t="shared" si="0"/>
        <v/>
      </c>
      <c r="V18" s="73"/>
      <c r="W18" s="76"/>
      <c r="X18" s="74" t="str">
        <f t="shared" si="9"/>
        <v/>
      </c>
      <c r="Y18" s="75"/>
      <c r="Z18" s="75"/>
      <c r="AA18" s="74" t="str">
        <f t="shared" si="6"/>
        <v/>
      </c>
      <c r="AB18" s="75"/>
      <c r="AC18" s="75"/>
      <c r="AD18" s="74" t="str">
        <f t="shared" si="1"/>
        <v/>
      </c>
      <c r="AE18" s="75"/>
      <c r="AF18" s="75"/>
      <c r="AG18" s="74" t="str">
        <f t="shared" si="7"/>
        <v/>
      </c>
      <c r="AH18" s="75"/>
      <c r="AI18" s="75"/>
      <c r="AJ18" s="74" t="str">
        <f t="shared" si="8"/>
        <v/>
      </c>
      <c r="AK18" s="75"/>
      <c r="AL18" s="77" t="str">
        <f t="shared" si="2"/>
        <v/>
      </c>
      <c r="AM18" s="77" t="str">
        <f t="shared" si="3"/>
        <v/>
      </c>
      <c r="AN18" s="122">
        <f>ROUND(MIN(AL18:AL22),0)</f>
        <v>0</v>
      </c>
      <c r="AO18" s="122">
        <f>ROUND(MIN(AM18:AM22),0)</f>
        <v>0</v>
      </c>
      <c r="AP18" s="123"/>
      <c r="AQ18" s="124"/>
      <c r="AR18" s="122">
        <f>IF(AP18="Faltan causas por gestionar",50,AN18)</f>
        <v>0</v>
      </c>
      <c r="AS18" s="122">
        <f>IF(AP18="Faltan causas por gestionar",50,AO18)</f>
        <v>0</v>
      </c>
      <c r="AT18" s="111">
        <f>IF(AR18&gt;=96,2,IF(AR18&gt;=86,1,0))</f>
        <v>0</v>
      </c>
      <c r="AU18" s="111">
        <f>IF(AS18&gt;=96,2,IF(AS18&gt;=86,1,0))</f>
        <v>0</v>
      </c>
      <c r="AV18" s="111" t="str">
        <f>IF(AW18="","",VLOOKUP(AW18,Tablas!$B$2:$C$6,2,FALSE))</f>
        <v/>
      </c>
      <c r="AW18" s="111" t="str">
        <f>IFERROR(+I18-AT18,"")</f>
        <v/>
      </c>
      <c r="AX18" s="111" t="str">
        <f>IF(AY18="","",VLOOKUP(AY18,Tablas!$F$2:$G$6,2,FALSE))</f>
        <v/>
      </c>
      <c r="AY18" s="111" t="str">
        <f>IFERROR(IF(K18-AU18&lt;=0,1,K18-AU18),"")</f>
        <v/>
      </c>
      <c r="AZ18" s="111" t="str">
        <f>IFERROR(+AY18*AW18,"")</f>
        <v/>
      </c>
      <c r="BA18" s="111" t="str">
        <f>IFERROR(VLOOKUP(AZ18,Tablas!$F$9:$G$22,2,FALSE),"")</f>
        <v/>
      </c>
      <c r="BB18" s="111" t="str">
        <f>IFERROR(VLOOKUP(BA18,Tablas!$C$25:$D$27,2,FALSE),"")</f>
        <v/>
      </c>
      <c r="BC18" s="78">
        <v>1</v>
      </c>
      <c r="BD18" s="79"/>
      <c r="BE18" s="80"/>
      <c r="BF18" s="80"/>
      <c r="BG18" s="80"/>
      <c r="BH18" s="80"/>
    </row>
    <row r="19" spans="1:60" x14ac:dyDescent="0.25">
      <c r="A19" s="186"/>
      <c r="B19" s="121"/>
      <c r="C19" s="121"/>
      <c r="D19" s="125"/>
      <c r="E19" s="121"/>
      <c r="F19" s="131"/>
      <c r="G19" s="132"/>
      <c r="H19" s="121"/>
      <c r="I19" s="111"/>
      <c r="J19" s="121"/>
      <c r="K19" s="111"/>
      <c r="L19" s="111"/>
      <c r="M19" s="111"/>
      <c r="N19" s="73"/>
      <c r="O19" s="73"/>
      <c r="P19" s="73"/>
      <c r="Q19" s="74" t="str">
        <f t="shared" si="4"/>
        <v/>
      </c>
      <c r="R19" s="75"/>
      <c r="S19" s="74" t="str">
        <f t="shared" si="5"/>
        <v/>
      </c>
      <c r="T19" s="76"/>
      <c r="U19" s="74" t="str">
        <f t="shared" si="0"/>
        <v/>
      </c>
      <c r="V19" s="73"/>
      <c r="W19" s="76"/>
      <c r="X19" s="74" t="str">
        <f t="shared" si="9"/>
        <v/>
      </c>
      <c r="Y19" s="75"/>
      <c r="Z19" s="75"/>
      <c r="AA19" s="74" t="str">
        <f t="shared" si="6"/>
        <v/>
      </c>
      <c r="AB19" s="75"/>
      <c r="AC19" s="75"/>
      <c r="AD19" s="74" t="str">
        <f t="shared" si="1"/>
        <v/>
      </c>
      <c r="AE19" s="75"/>
      <c r="AF19" s="75"/>
      <c r="AG19" s="74" t="str">
        <f t="shared" si="7"/>
        <v/>
      </c>
      <c r="AH19" s="75"/>
      <c r="AI19" s="75"/>
      <c r="AJ19" s="74" t="str">
        <f t="shared" si="8"/>
        <v/>
      </c>
      <c r="AK19" s="75"/>
      <c r="AL19" s="77" t="str">
        <f t="shared" si="2"/>
        <v/>
      </c>
      <c r="AM19" s="77" t="str">
        <f t="shared" si="3"/>
        <v/>
      </c>
      <c r="AN19" s="111"/>
      <c r="AO19" s="111"/>
      <c r="AP19" s="123"/>
      <c r="AQ19" s="124"/>
      <c r="AR19" s="111"/>
      <c r="AS19" s="111"/>
      <c r="AT19" s="111"/>
      <c r="AU19" s="111"/>
      <c r="AV19" s="111"/>
      <c r="AW19" s="111"/>
      <c r="AX19" s="111"/>
      <c r="AY19" s="111"/>
      <c r="AZ19" s="111"/>
      <c r="BA19" s="111"/>
      <c r="BB19" s="111"/>
      <c r="BC19" s="81">
        <v>2</v>
      </c>
      <c r="BD19" s="79"/>
      <c r="BE19" s="80"/>
      <c r="BF19" s="80"/>
      <c r="BG19" s="80"/>
      <c r="BH19" s="80"/>
    </row>
    <row r="20" spans="1:60" x14ac:dyDescent="0.25">
      <c r="A20" s="186"/>
      <c r="B20" s="121"/>
      <c r="C20" s="121"/>
      <c r="D20" s="125"/>
      <c r="E20" s="121"/>
      <c r="F20" s="131"/>
      <c r="G20" s="132"/>
      <c r="H20" s="121"/>
      <c r="I20" s="111"/>
      <c r="J20" s="121"/>
      <c r="K20" s="111"/>
      <c r="L20" s="111"/>
      <c r="M20" s="111"/>
      <c r="N20" s="73"/>
      <c r="O20" s="73"/>
      <c r="P20" s="73"/>
      <c r="Q20" s="74" t="str">
        <f t="shared" si="4"/>
        <v/>
      </c>
      <c r="R20" s="75"/>
      <c r="S20" s="74" t="str">
        <f t="shared" si="5"/>
        <v/>
      </c>
      <c r="T20" s="76"/>
      <c r="U20" s="74" t="str">
        <f t="shared" si="0"/>
        <v/>
      </c>
      <c r="V20" s="73"/>
      <c r="W20" s="76"/>
      <c r="X20" s="74" t="str">
        <f t="shared" si="9"/>
        <v/>
      </c>
      <c r="Y20" s="75"/>
      <c r="Z20" s="75"/>
      <c r="AA20" s="74" t="str">
        <f t="shared" si="6"/>
        <v/>
      </c>
      <c r="AB20" s="75"/>
      <c r="AC20" s="75"/>
      <c r="AD20" s="74" t="str">
        <f t="shared" si="1"/>
        <v/>
      </c>
      <c r="AE20" s="75"/>
      <c r="AF20" s="75"/>
      <c r="AG20" s="74" t="str">
        <f t="shared" si="7"/>
        <v/>
      </c>
      <c r="AH20" s="75"/>
      <c r="AI20" s="75"/>
      <c r="AJ20" s="74" t="str">
        <f t="shared" si="8"/>
        <v/>
      </c>
      <c r="AK20" s="75"/>
      <c r="AL20" s="77" t="str">
        <f t="shared" si="2"/>
        <v/>
      </c>
      <c r="AM20" s="77" t="str">
        <f t="shared" si="3"/>
        <v/>
      </c>
      <c r="AN20" s="111"/>
      <c r="AO20" s="111"/>
      <c r="AP20" s="123"/>
      <c r="AQ20" s="124"/>
      <c r="AR20" s="111"/>
      <c r="AS20" s="111"/>
      <c r="AT20" s="111"/>
      <c r="AU20" s="111"/>
      <c r="AV20" s="111"/>
      <c r="AW20" s="111"/>
      <c r="AX20" s="111"/>
      <c r="AY20" s="111"/>
      <c r="AZ20" s="111"/>
      <c r="BA20" s="111"/>
      <c r="BB20" s="111"/>
      <c r="BC20" s="81">
        <v>3</v>
      </c>
      <c r="BD20" s="79"/>
      <c r="BE20" s="80"/>
      <c r="BF20" s="80"/>
      <c r="BG20" s="80"/>
      <c r="BH20" s="80"/>
    </row>
    <row r="21" spans="1:60" x14ac:dyDescent="0.25">
      <c r="A21" s="186"/>
      <c r="B21" s="121"/>
      <c r="C21" s="121"/>
      <c r="D21" s="125"/>
      <c r="E21" s="121"/>
      <c r="F21" s="131"/>
      <c r="G21" s="132"/>
      <c r="H21" s="121"/>
      <c r="I21" s="111"/>
      <c r="J21" s="121"/>
      <c r="K21" s="111"/>
      <c r="L21" s="111"/>
      <c r="M21" s="111"/>
      <c r="N21" s="73"/>
      <c r="O21" s="73"/>
      <c r="P21" s="73"/>
      <c r="Q21" s="74" t="str">
        <f t="shared" si="4"/>
        <v/>
      </c>
      <c r="R21" s="75"/>
      <c r="S21" s="74" t="str">
        <f t="shared" si="5"/>
        <v/>
      </c>
      <c r="T21" s="76"/>
      <c r="U21" s="74" t="str">
        <f t="shared" si="0"/>
        <v/>
      </c>
      <c r="V21" s="73"/>
      <c r="W21" s="76"/>
      <c r="X21" s="74" t="str">
        <f t="shared" si="9"/>
        <v/>
      </c>
      <c r="Y21" s="75"/>
      <c r="Z21" s="75"/>
      <c r="AA21" s="74" t="str">
        <f t="shared" si="6"/>
        <v/>
      </c>
      <c r="AB21" s="75"/>
      <c r="AC21" s="75"/>
      <c r="AD21" s="74" t="str">
        <f t="shared" si="1"/>
        <v/>
      </c>
      <c r="AE21" s="75"/>
      <c r="AF21" s="75"/>
      <c r="AG21" s="74" t="str">
        <f t="shared" si="7"/>
        <v/>
      </c>
      <c r="AH21" s="75"/>
      <c r="AI21" s="75"/>
      <c r="AJ21" s="74" t="str">
        <f t="shared" si="8"/>
        <v/>
      </c>
      <c r="AK21" s="75"/>
      <c r="AL21" s="77" t="str">
        <f t="shared" si="2"/>
        <v/>
      </c>
      <c r="AM21" s="77" t="str">
        <f t="shared" si="3"/>
        <v/>
      </c>
      <c r="AN21" s="111"/>
      <c r="AO21" s="111"/>
      <c r="AP21" s="123"/>
      <c r="AQ21" s="124"/>
      <c r="AR21" s="111"/>
      <c r="AS21" s="111"/>
      <c r="AT21" s="111"/>
      <c r="AU21" s="111"/>
      <c r="AV21" s="111"/>
      <c r="AW21" s="111"/>
      <c r="AX21" s="111"/>
      <c r="AY21" s="111"/>
      <c r="AZ21" s="111"/>
      <c r="BA21" s="111"/>
      <c r="BB21" s="111"/>
      <c r="BC21" s="81">
        <v>4</v>
      </c>
      <c r="BD21" s="79"/>
      <c r="BE21" s="80"/>
      <c r="BF21" s="80"/>
      <c r="BG21" s="80"/>
      <c r="BH21" s="80"/>
    </row>
    <row r="22" spans="1:60" x14ac:dyDescent="0.25">
      <c r="A22" s="186"/>
      <c r="B22" s="121"/>
      <c r="C22" s="121"/>
      <c r="D22" s="125"/>
      <c r="E22" s="121"/>
      <c r="F22" s="131"/>
      <c r="G22" s="132"/>
      <c r="H22" s="121"/>
      <c r="I22" s="111"/>
      <c r="J22" s="121"/>
      <c r="K22" s="111"/>
      <c r="L22" s="111"/>
      <c r="M22" s="111"/>
      <c r="N22" s="73"/>
      <c r="O22" s="73"/>
      <c r="P22" s="73"/>
      <c r="Q22" s="74" t="str">
        <f t="shared" si="4"/>
        <v/>
      </c>
      <c r="R22" s="75"/>
      <c r="S22" s="74" t="str">
        <f t="shared" si="5"/>
        <v/>
      </c>
      <c r="T22" s="76"/>
      <c r="U22" s="74" t="str">
        <f t="shared" si="0"/>
        <v/>
      </c>
      <c r="V22" s="73"/>
      <c r="W22" s="76"/>
      <c r="X22" s="74" t="str">
        <f t="shared" si="9"/>
        <v/>
      </c>
      <c r="Y22" s="75"/>
      <c r="Z22" s="75"/>
      <c r="AA22" s="74" t="str">
        <f t="shared" si="6"/>
        <v/>
      </c>
      <c r="AB22" s="75"/>
      <c r="AC22" s="75"/>
      <c r="AD22" s="74" t="str">
        <f t="shared" si="1"/>
        <v/>
      </c>
      <c r="AE22" s="75"/>
      <c r="AF22" s="75"/>
      <c r="AG22" s="74" t="str">
        <f t="shared" si="7"/>
        <v/>
      </c>
      <c r="AH22" s="75"/>
      <c r="AI22" s="75"/>
      <c r="AJ22" s="74" t="str">
        <f t="shared" si="8"/>
        <v/>
      </c>
      <c r="AK22" s="75"/>
      <c r="AL22" s="77" t="str">
        <f t="shared" si="2"/>
        <v/>
      </c>
      <c r="AM22" s="77" t="str">
        <f t="shared" si="3"/>
        <v/>
      </c>
      <c r="AN22" s="111"/>
      <c r="AO22" s="111"/>
      <c r="AP22" s="123"/>
      <c r="AQ22" s="124"/>
      <c r="AR22" s="111"/>
      <c r="AS22" s="111"/>
      <c r="AT22" s="111"/>
      <c r="AU22" s="111"/>
      <c r="AV22" s="111"/>
      <c r="AW22" s="111"/>
      <c r="AX22" s="111"/>
      <c r="AY22" s="111"/>
      <c r="AZ22" s="111"/>
      <c r="BA22" s="111"/>
      <c r="BB22" s="111"/>
      <c r="BC22" s="81">
        <v>5</v>
      </c>
      <c r="BD22" s="79"/>
      <c r="BE22" s="80"/>
      <c r="BF22" s="80"/>
      <c r="BG22" s="80"/>
      <c r="BH22" s="80"/>
    </row>
    <row r="23" spans="1:60" x14ac:dyDescent="0.25">
      <c r="A23" s="186"/>
      <c r="B23" s="121"/>
      <c r="C23" s="121"/>
      <c r="D23" s="125"/>
      <c r="E23" s="121"/>
      <c r="F23" s="131"/>
      <c r="G23" s="132"/>
      <c r="H23" s="121"/>
      <c r="I23" s="111" t="str">
        <f>IF(H23="","",VLOOKUP(H23,Tablas!$A$2:$B$6,2,FALSE))</f>
        <v/>
      </c>
      <c r="J23" s="121"/>
      <c r="K23" s="111" t="str">
        <f>IF(J23="","",VLOOKUP(J23,Tablas!$E$2:$F$6,2,FALSE))</f>
        <v/>
      </c>
      <c r="L23" s="111" t="str">
        <f>IFERROR(VLOOKUP(M23,Tablas!$F$9:$G$22,2,FALSE),"")</f>
        <v/>
      </c>
      <c r="M23" s="111" t="str">
        <f>IFERROR(+I23*K23,"")</f>
        <v/>
      </c>
      <c r="N23" s="73"/>
      <c r="O23" s="73"/>
      <c r="P23" s="73"/>
      <c r="Q23" s="74" t="str">
        <f t="shared" si="4"/>
        <v/>
      </c>
      <c r="R23" s="75"/>
      <c r="S23" s="74" t="str">
        <f t="shared" si="5"/>
        <v/>
      </c>
      <c r="T23" s="76"/>
      <c r="U23" s="74" t="str">
        <f t="shared" si="0"/>
        <v/>
      </c>
      <c r="V23" s="73"/>
      <c r="W23" s="76"/>
      <c r="X23" s="74" t="str">
        <f t="shared" si="9"/>
        <v/>
      </c>
      <c r="Y23" s="75"/>
      <c r="Z23" s="75"/>
      <c r="AA23" s="74" t="str">
        <f t="shared" si="6"/>
        <v/>
      </c>
      <c r="AB23" s="75"/>
      <c r="AC23" s="75"/>
      <c r="AD23" s="74" t="str">
        <f t="shared" si="1"/>
        <v/>
      </c>
      <c r="AE23" s="75"/>
      <c r="AF23" s="75"/>
      <c r="AG23" s="74" t="str">
        <f t="shared" si="7"/>
        <v/>
      </c>
      <c r="AH23" s="75"/>
      <c r="AI23" s="75"/>
      <c r="AJ23" s="74" t="str">
        <f t="shared" si="8"/>
        <v/>
      </c>
      <c r="AK23" s="75"/>
      <c r="AL23" s="77" t="str">
        <f t="shared" si="2"/>
        <v/>
      </c>
      <c r="AM23" s="77" t="str">
        <f t="shared" si="3"/>
        <v/>
      </c>
      <c r="AN23" s="122">
        <f>ROUND(MIN(AL23:AL27),0)</f>
        <v>0</v>
      </c>
      <c r="AO23" s="122">
        <f>ROUND(MIN(AM23:AM27),0)</f>
        <v>0</v>
      </c>
      <c r="AP23" s="123"/>
      <c r="AQ23" s="124"/>
      <c r="AR23" s="122">
        <f>IF(AP23="Faltan causas por gestionar",50,AN23)</f>
        <v>0</v>
      </c>
      <c r="AS23" s="122">
        <f>IF(AP23="Faltan causas por gestionar",50,AO23)</f>
        <v>0</v>
      </c>
      <c r="AT23" s="111">
        <f>IF(AR23&gt;=96,2,IF(AR23&gt;=86,1,0))</f>
        <v>0</v>
      </c>
      <c r="AU23" s="111">
        <f>IF(AS23&gt;=96,2,IF(AS23&gt;=86,1,0))</f>
        <v>0</v>
      </c>
      <c r="AV23" s="111" t="str">
        <f>IF(AW23="","",VLOOKUP(AW23,Tablas!$B$2:$C$6,2,FALSE))</f>
        <v/>
      </c>
      <c r="AW23" s="111" t="str">
        <f>IFERROR(+I23-AT23,"")</f>
        <v/>
      </c>
      <c r="AX23" s="111" t="str">
        <f>IF(AY23="","",VLOOKUP(AY23,Tablas!$F$2:$G$6,2,FALSE))</f>
        <v/>
      </c>
      <c r="AY23" s="111" t="str">
        <f>IFERROR(IF(K23-AU23&lt;=0,1,K23-AU23),"")</f>
        <v/>
      </c>
      <c r="AZ23" s="111" t="str">
        <f>IFERROR(+AY23*AW23,"")</f>
        <v/>
      </c>
      <c r="BA23" s="111" t="str">
        <f>IFERROR(VLOOKUP(AZ23,Tablas!$F$9:$G$22,2,FALSE),"")</f>
        <v/>
      </c>
      <c r="BB23" s="111" t="str">
        <f>IFERROR(VLOOKUP(BA23,Tablas!$C$25:$D$27,2,FALSE),"")</f>
        <v/>
      </c>
      <c r="BC23" s="78">
        <v>1</v>
      </c>
      <c r="BD23" s="79"/>
      <c r="BE23" s="80"/>
      <c r="BF23" s="80"/>
      <c r="BG23" s="80"/>
      <c r="BH23" s="80"/>
    </row>
    <row r="24" spans="1:60" x14ac:dyDescent="0.25">
      <c r="A24" s="186"/>
      <c r="B24" s="121"/>
      <c r="C24" s="121"/>
      <c r="D24" s="125"/>
      <c r="E24" s="121"/>
      <c r="F24" s="131"/>
      <c r="G24" s="132"/>
      <c r="H24" s="121"/>
      <c r="I24" s="111"/>
      <c r="J24" s="121"/>
      <c r="K24" s="111"/>
      <c r="L24" s="111"/>
      <c r="M24" s="111"/>
      <c r="N24" s="73"/>
      <c r="O24" s="73"/>
      <c r="P24" s="73"/>
      <c r="Q24" s="74" t="str">
        <f t="shared" si="4"/>
        <v/>
      </c>
      <c r="R24" s="75"/>
      <c r="S24" s="74" t="str">
        <f t="shared" si="5"/>
        <v/>
      </c>
      <c r="T24" s="76"/>
      <c r="U24" s="74" t="str">
        <f t="shared" si="0"/>
        <v/>
      </c>
      <c r="V24" s="73"/>
      <c r="W24" s="76"/>
      <c r="X24" s="74" t="str">
        <f t="shared" si="9"/>
        <v/>
      </c>
      <c r="Y24" s="75"/>
      <c r="Z24" s="75"/>
      <c r="AA24" s="74" t="str">
        <f t="shared" si="6"/>
        <v/>
      </c>
      <c r="AB24" s="75"/>
      <c r="AC24" s="75"/>
      <c r="AD24" s="74" t="str">
        <f t="shared" si="1"/>
        <v/>
      </c>
      <c r="AE24" s="75"/>
      <c r="AF24" s="75"/>
      <c r="AG24" s="74" t="str">
        <f t="shared" si="7"/>
        <v/>
      </c>
      <c r="AH24" s="75"/>
      <c r="AI24" s="75"/>
      <c r="AJ24" s="74" t="str">
        <f t="shared" si="8"/>
        <v/>
      </c>
      <c r="AK24" s="75"/>
      <c r="AL24" s="77" t="str">
        <f t="shared" si="2"/>
        <v/>
      </c>
      <c r="AM24" s="77" t="str">
        <f t="shared" si="3"/>
        <v/>
      </c>
      <c r="AN24" s="111"/>
      <c r="AO24" s="111"/>
      <c r="AP24" s="123"/>
      <c r="AQ24" s="124"/>
      <c r="AR24" s="111"/>
      <c r="AS24" s="111"/>
      <c r="AT24" s="111"/>
      <c r="AU24" s="111"/>
      <c r="AV24" s="111"/>
      <c r="AW24" s="111"/>
      <c r="AX24" s="111"/>
      <c r="AY24" s="111"/>
      <c r="AZ24" s="111"/>
      <c r="BA24" s="111"/>
      <c r="BB24" s="111"/>
      <c r="BC24" s="81">
        <v>2</v>
      </c>
      <c r="BD24" s="79"/>
      <c r="BE24" s="80"/>
      <c r="BF24" s="80"/>
      <c r="BG24" s="80"/>
      <c r="BH24" s="80"/>
    </row>
    <row r="25" spans="1:60" x14ac:dyDescent="0.25">
      <c r="A25" s="186"/>
      <c r="B25" s="121"/>
      <c r="C25" s="121"/>
      <c r="D25" s="125"/>
      <c r="E25" s="121"/>
      <c r="F25" s="131"/>
      <c r="G25" s="132"/>
      <c r="H25" s="121"/>
      <c r="I25" s="111"/>
      <c r="J25" s="121"/>
      <c r="K25" s="111"/>
      <c r="L25" s="111"/>
      <c r="M25" s="111"/>
      <c r="N25" s="73"/>
      <c r="O25" s="73"/>
      <c r="P25" s="73"/>
      <c r="Q25" s="74" t="str">
        <f t="shared" si="4"/>
        <v/>
      </c>
      <c r="R25" s="75"/>
      <c r="S25" s="74" t="str">
        <f t="shared" si="5"/>
        <v/>
      </c>
      <c r="T25" s="76"/>
      <c r="U25" s="74" t="str">
        <f t="shared" si="0"/>
        <v/>
      </c>
      <c r="V25" s="73"/>
      <c r="W25" s="76"/>
      <c r="X25" s="74" t="str">
        <f t="shared" si="9"/>
        <v/>
      </c>
      <c r="Y25" s="75"/>
      <c r="Z25" s="75"/>
      <c r="AA25" s="74" t="str">
        <f t="shared" si="6"/>
        <v/>
      </c>
      <c r="AB25" s="75"/>
      <c r="AC25" s="75"/>
      <c r="AD25" s="74" t="str">
        <f t="shared" si="1"/>
        <v/>
      </c>
      <c r="AE25" s="75"/>
      <c r="AF25" s="75"/>
      <c r="AG25" s="74" t="str">
        <f t="shared" si="7"/>
        <v/>
      </c>
      <c r="AH25" s="75"/>
      <c r="AI25" s="75"/>
      <c r="AJ25" s="74" t="str">
        <f t="shared" si="8"/>
        <v/>
      </c>
      <c r="AK25" s="75"/>
      <c r="AL25" s="77" t="str">
        <f t="shared" si="2"/>
        <v/>
      </c>
      <c r="AM25" s="77" t="str">
        <f t="shared" si="3"/>
        <v/>
      </c>
      <c r="AN25" s="111"/>
      <c r="AO25" s="111"/>
      <c r="AP25" s="123"/>
      <c r="AQ25" s="124"/>
      <c r="AR25" s="111"/>
      <c r="AS25" s="111"/>
      <c r="AT25" s="111"/>
      <c r="AU25" s="111"/>
      <c r="AV25" s="111"/>
      <c r="AW25" s="111"/>
      <c r="AX25" s="111"/>
      <c r="AY25" s="111"/>
      <c r="AZ25" s="111"/>
      <c r="BA25" s="111"/>
      <c r="BB25" s="111"/>
      <c r="BC25" s="81">
        <v>3</v>
      </c>
      <c r="BD25" s="79"/>
      <c r="BE25" s="80"/>
      <c r="BF25" s="80"/>
      <c r="BG25" s="80"/>
      <c r="BH25" s="80"/>
    </row>
    <row r="26" spans="1:60" x14ac:dyDescent="0.25">
      <c r="A26" s="186"/>
      <c r="B26" s="121"/>
      <c r="C26" s="121"/>
      <c r="D26" s="125"/>
      <c r="E26" s="121"/>
      <c r="F26" s="131"/>
      <c r="G26" s="132"/>
      <c r="H26" s="121"/>
      <c r="I26" s="111"/>
      <c r="J26" s="121"/>
      <c r="K26" s="111"/>
      <c r="L26" s="111"/>
      <c r="M26" s="111"/>
      <c r="N26" s="73"/>
      <c r="O26" s="73"/>
      <c r="P26" s="73"/>
      <c r="Q26" s="74" t="str">
        <f t="shared" si="4"/>
        <v/>
      </c>
      <c r="R26" s="75"/>
      <c r="S26" s="74" t="str">
        <f t="shared" si="5"/>
        <v/>
      </c>
      <c r="T26" s="76"/>
      <c r="U26" s="74" t="str">
        <f t="shared" si="0"/>
        <v/>
      </c>
      <c r="V26" s="73"/>
      <c r="W26" s="76"/>
      <c r="X26" s="74" t="str">
        <f t="shared" si="9"/>
        <v/>
      </c>
      <c r="Y26" s="75"/>
      <c r="Z26" s="75"/>
      <c r="AA26" s="74" t="str">
        <f t="shared" si="6"/>
        <v/>
      </c>
      <c r="AB26" s="75"/>
      <c r="AC26" s="75"/>
      <c r="AD26" s="74" t="str">
        <f t="shared" si="1"/>
        <v/>
      </c>
      <c r="AE26" s="75"/>
      <c r="AF26" s="75"/>
      <c r="AG26" s="74" t="str">
        <f t="shared" si="7"/>
        <v/>
      </c>
      <c r="AH26" s="75"/>
      <c r="AI26" s="75"/>
      <c r="AJ26" s="74" t="str">
        <f t="shared" si="8"/>
        <v/>
      </c>
      <c r="AK26" s="75"/>
      <c r="AL26" s="77" t="str">
        <f t="shared" si="2"/>
        <v/>
      </c>
      <c r="AM26" s="77" t="str">
        <f t="shared" si="3"/>
        <v/>
      </c>
      <c r="AN26" s="111"/>
      <c r="AO26" s="111"/>
      <c r="AP26" s="123"/>
      <c r="AQ26" s="124"/>
      <c r="AR26" s="111"/>
      <c r="AS26" s="111"/>
      <c r="AT26" s="111"/>
      <c r="AU26" s="111"/>
      <c r="AV26" s="111"/>
      <c r="AW26" s="111"/>
      <c r="AX26" s="111"/>
      <c r="AY26" s="111"/>
      <c r="AZ26" s="111"/>
      <c r="BA26" s="111"/>
      <c r="BB26" s="111"/>
      <c r="BC26" s="81">
        <v>4</v>
      </c>
      <c r="BD26" s="79"/>
      <c r="BE26" s="80"/>
      <c r="BF26" s="80"/>
      <c r="BG26" s="80"/>
      <c r="BH26" s="80"/>
    </row>
    <row r="27" spans="1:60" x14ac:dyDescent="0.25">
      <c r="A27" s="186"/>
      <c r="B27" s="121"/>
      <c r="C27" s="121"/>
      <c r="D27" s="125"/>
      <c r="E27" s="121"/>
      <c r="F27" s="131"/>
      <c r="G27" s="132"/>
      <c r="H27" s="121"/>
      <c r="I27" s="111"/>
      <c r="J27" s="121"/>
      <c r="K27" s="111"/>
      <c r="L27" s="111"/>
      <c r="M27" s="111"/>
      <c r="N27" s="73"/>
      <c r="O27" s="73"/>
      <c r="P27" s="73"/>
      <c r="Q27" s="74" t="str">
        <f t="shared" si="4"/>
        <v/>
      </c>
      <c r="R27" s="75"/>
      <c r="S27" s="74" t="str">
        <f t="shared" si="5"/>
        <v/>
      </c>
      <c r="T27" s="76"/>
      <c r="U27" s="74" t="str">
        <f t="shared" si="0"/>
        <v/>
      </c>
      <c r="V27" s="73"/>
      <c r="W27" s="76"/>
      <c r="X27" s="74" t="str">
        <f t="shared" si="9"/>
        <v/>
      </c>
      <c r="Y27" s="75"/>
      <c r="Z27" s="75"/>
      <c r="AA27" s="74" t="str">
        <f t="shared" si="6"/>
        <v/>
      </c>
      <c r="AB27" s="75"/>
      <c r="AC27" s="75"/>
      <c r="AD27" s="74" t="str">
        <f t="shared" si="1"/>
        <v/>
      </c>
      <c r="AE27" s="75"/>
      <c r="AF27" s="75"/>
      <c r="AG27" s="74" t="str">
        <f t="shared" si="7"/>
        <v/>
      </c>
      <c r="AH27" s="75"/>
      <c r="AI27" s="75"/>
      <c r="AJ27" s="74" t="str">
        <f t="shared" si="8"/>
        <v/>
      </c>
      <c r="AK27" s="75"/>
      <c r="AL27" s="77" t="str">
        <f t="shared" si="2"/>
        <v/>
      </c>
      <c r="AM27" s="77" t="str">
        <f t="shared" si="3"/>
        <v/>
      </c>
      <c r="AN27" s="111"/>
      <c r="AO27" s="111"/>
      <c r="AP27" s="123"/>
      <c r="AQ27" s="124"/>
      <c r="AR27" s="111"/>
      <c r="AS27" s="111"/>
      <c r="AT27" s="111"/>
      <c r="AU27" s="111"/>
      <c r="AV27" s="111"/>
      <c r="AW27" s="111"/>
      <c r="AX27" s="111"/>
      <c r="AY27" s="111"/>
      <c r="AZ27" s="111"/>
      <c r="BA27" s="111"/>
      <c r="BB27" s="111"/>
      <c r="BC27" s="81">
        <v>5</v>
      </c>
      <c r="BD27" s="79"/>
      <c r="BE27" s="80"/>
      <c r="BF27" s="80"/>
      <c r="BG27" s="80"/>
      <c r="BH27" s="80"/>
    </row>
    <row r="28" spans="1:60" x14ac:dyDescent="0.25">
      <c r="A28" s="186"/>
      <c r="B28" s="121"/>
      <c r="C28" s="121"/>
      <c r="D28" s="125"/>
      <c r="E28" s="121"/>
      <c r="F28" s="131"/>
      <c r="G28" s="132"/>
      <c r="H28" s="121"/>
      <c r="I28" s="111" t="str">
        <f>IF(H28="","",VLOOKUP(H28,Tablas!$A$2:$B$6,2,FALSE))</f>
        <v/>
      </c>
      <c r="J28" s="121"/>
      <c r="K28" s="111" t="str">
        <f>IF(J28="","",VLOOKUP(J28,Tablas!$E$2:$F$6,2,FALSE))</f>
        <v/>
      </c>
      <c r="L28" s="111" t="str">
        <f>IFERROR(VLOOKUP(M28,Tablas!$F$9:$G$22,2,FALSE),"")</f>
        <v/>
      </c>
      <c r="M28" s="111" t="str">
        <f>IFERROR(+I28*K28,"")</f>
        <v/>
      </c>
      <c r="N28" s="73"/>
      <c r="O28" s="73"/>
      <c r="P28" s="73"/>
      <c r="Q28" s="74" t="str">
        <f t="shared" si="4"/>
        <v/>
      </c>
      <c r="R28" s="75"/>
      <c r="S28" s="74" t="str">
        <f t="shared" si="5"/>
        <v/>
      </c>
      <c r="T28" s="76"/>
      <c r="U28" s="74" t="str">
        <f t="shared" si="0"/>
        <v/>
      </c>
      <c r="V28" s="73"/>
      <c r="W28" s="76"/>
      <c r="X28" s="74" t="str">
        <f t="shared" si="9"/>
        <v/>
      </c>
      <c r="Y28" s="75"/>
      <c r="Z28" s="75"/>
      <c r="AA28" s="74" t="str">
        <f t="shared" si="6"/>
        <v/>
      </c>
      <c r="AB28" s="75"/>
      <c r="AC28" s="75"/>
      <c r="AD28" s="74" t="str">
        <f t="shared" si="1"/>
        <v/>
      </c>
      <c r="AE28" s="75"/>
      <c r="AF28" s="75"/>
      <c r="AG28" s="74" t="str">
        <f t="shared" si="7"/>
        <v/>
      </c>
      <c r="AH28" s="75"/>
      <c r="AI28" s="75"/>
      <c r="AJ28" s="74" t="str">
        <f t="shared" si="8"/>
        <v/>
      </c>
      <c r="AK28" s="75"/>
      <c r="AL28" s="77" t="str">
        <f t="shared" si="2"/>
        <v/>
      </c>
      <c r="AM28" s="77" t="str">
        <f t="shared" si="3"/>
        <v/>
      </c>
      <c r="AN28" s="122">
        <f>ROUND(MIN(AL28:AL32),0)</f>
        <v>0</v>
      </c>
      <c r="AO28" s="122">
        <f>ROUND(MIN(AM28:AM32),0)</f>
        <v>0</v>
      </c>
      <c r="AP28" s="123"/>
      <c r="AQ28" s="124"/>
      <c r="AR28" s="122">
        <f>IF(AP28="Faltan causas por gestionar",50,AN28)</f>
        <v>0</v>
      </c>
      <c r="AS28" s="122">
        <f>IF(AP28="Faltan causas por gestionar",50,AO28)</f>
        <v>0</v>
      </c>
      <c r="AT28" s="111">
        <f>IF(AR28&gt;=96,2,IF(AR28&gt;=86,1,0))</f>
        <v>0</v>
      </c>
      <c r="AU28" s="111">
        <f>IF(AS28&gt;=96,2,IF(AS28&gt;=86,1,0))</f>
        <v>0</v>
      </c>
      <c r="AV28" s="111" t="str">
        <f>IF(AW28="","",VLOOKUP(AW28,Tablas!$B$2:$C$6,2,FALSE))</f>
        <v/>
      </c>
      <c r="AW28" s="111" t="str">
        <f>IFERROR(+I28-AT28,"")</f>
        <v/>
      </c>
      <c r="AX28" s="111" t="str">
        <f>IF(AY28="","",VLOOKUP(AY28,Tablas!$F$2:$G$6,2,FALSE))</f>
        <v/>
      </c>
      <c r="AY28" s="111" t="str">
        <f>IFERROR(IF(K28-AU28&lt;=0,1,K28-AU28),"")</f>
        <v/>
      </c>
      <c r="AZ28" s="111" t="str">
        <f>IFERROR(+AY28*AW28,"")</f>
        <v/>
      </c>
      <c r="BA28" s="111" t="str">
        <f>IFERROR(VLOOKUP(AZ28,Tablas!$F$9:$G$22,2,FALSE),"")</f>
        <v/>
      </c>
      <c r="BB28" s="111" t="str">
        <f>IFERROR(VLOOKUP(BA28,Tablas!$C$25:$D$27,2,FALSE),"")</f>
        <v/>
      </c>
      <c r="BC28" s="78">
        <v>1</v>
      </c>
      <c r="BD28" s="79"/>
      <c r="BE28" s="80"/>
      <c r="BF28" s="80"/>
      <c r="BG28" s="80"/>
      <c r="BH28" s="80"/>
    </row>
    <row r="29" spans="1:60" x14ac:dyDescent="0.25">
      <c r="A29" s="186"/>
      <c r="B29" s="121"/>
      <c r="C29" s="121"/>
      <c r="D29" s="125"/>
      <c r="E29" s="121"/>
      <c r="F29" s="131"/>
      <c r="G29" s="132"/>
      <c r="H29" s="121"/>
      <c r="I29" s="111"/>
      <c r="J29" s="121"/>
      <c r="K29" s="111"/>
      <c r="L29" s="111"/>
      <c r="M29" s="111"/>
      <c r="N29" s="73"/>
      <c r="O29" s="73"/>
      <c r="P29" s="73"/>
      <c r="Q29" s="74" t="str">
        <f t="shared" si="4"/>
        <v/>
      </c>
      <c r="R29" s="75"/>
      <c r="S29" s="74" t="str">
        <f t="shared" si="5"/>
        <v/>
      </c>
      <c r="T29" s="76"/>
      <c r="U29" s="74" t="str">
        <f t="shared" si="0"/>
        <v/>
      </c>
      <c r="V29" s="73"/>
      <c r="W29" s="76"/>
      <c r="X29" s="74" t="str">
        <f t="shared" si="9"/>
        <v/>
      </c>
      <c r="Y29" s="75"/>
      <c r="Z29" s="75"/>
      <c r="AA29" s="74" t="str">
        <f t="shared" si="6"/>
        <v/>
      </c>
      <c r="AB29" s="75"/>
      <c r="AC29" s="75"/>
      <c r="AD29" s="74" t="str">
        <f t="shared" si="1"/>
        <v/>
      </c>
      <c r="AE29" s="75"/>
      <c r="AF29" s="75"/>
      <c r="AG29" s="74" t="str">
        <f t="shared" si="7"/>
        <v/>
      </c>
      <c r="AH29" s="75"/>
      <c r="AI29" s="75"/>
      <c r="AJ29" s="74" t="str">
        <f t="shared" si="8"/>
        <v/>
      </c>
      <c r="AK29" s="75"/>
      <c r="AL29" s="77" t="str">
        <f t="shared" si="2"/>
        <v/>
      </c>
      <c r="AM29" s="77" t="str">
        <f t="shared" si="3"/>
        <v/>
      </c>
      <c r="AN29" s="111"/>
      <c r="AO29" s="111"/>
      <c r="AP29" s="123"/>
      <c r="AQ29" s="124"/>
      <c r="AR29" s="111"/>
      <c r="AS29" s="111"/>
      <c r="AT29" s="111"/>
      <c r="AU29" s="111"/>
      <c r="AV29" s="111"/>
      <c r="AW29" s="111"/>
      <c r="AX29" s="111"/>
      <c r="AY29" s="111"/>
      <c r="AZ29" s="111"/>
      <c r="BA29" s="111"/>
      <c r="BB29" s="111"/>
      <c r="BC29" s="81">
        <v>2</v>
      </c>
      <c r="BD29" s="79"/>
      <c r="BE29" s="80"/>
      <c r="BF29" s="80"/>
      <c r="BG29" s="80"/>
      <c r="BH29" s="80"/>
    </row>
    <row r="30" spans="1:60" x14ac:dyDescent="0.25">
      <c r="A30" s="186"/>
      <c r="B30" s="121"/>
      <c r="C30" s="121"/>
      <c r="D30" s="125"/>
      <c r="E30" s="121"/>
      <c r="F30" s="131"/>
      <c r="G30" s="132"/>
      <c r="H30" s="121"/>
      <c r="I30" s="111"/>
      <c r="J30" s="121"/>
      <c r="K30" s="111"/>
      <c r="L30" s="111"/>
      <c r="M30" s="111"/>
      <c r="N30" s="73"/>
      <c r="O30" s="73"/>
      <c r="P30" s="73"/>
      <c r="Q30" s="74" t="str">
        <f t="shared" si="4"/>
        <v/>
      </c>
      <c r="R30" s="75"/>
      <c r="S30" s="74" t="str">
        <f t="shared" si="5"/>
        <v/>
      </c>
      <c r="T30" s="76"/>
      <c r="U30" s="74" t="str">
        <f t="shared" si="0"/>
        <v/>
      </c>
      <c r="V30" s="73"/>
      <c r="W30" s="76"/>
      <c r="X30" s="74" t="str">
        <f t="shared" si="9"/>
        <v/>
      </c>
      <c r="Y30" s="75"/>
      <c r="Z30" s="75"/>
      <c r="AA30" s="74" t="str">
        <f t="shared" si="6"/>
        <v/>
      </c>
      <c r="AB30" s="75"/>
      <c r="AC30" s="75"/>
      <c r="AD30" s="74" t="str">
        <f t="shared" si="1"/>
        <v/>
      </c>
      <c r="AE30" s="75"/>
      <c r="AF30" s="75"/>
      <c r="AG30" s="74" t="str">
        <f t="shared" si="7"/>
        <v/>
      </c>
      <c r="AH30" s="75"/>
      <c r="AI30" s="75"/>
      <c r="AJ30" s="74" t="str">
        <f t="shared" si="8"/>
        <v/>
      </c>
      <c r="AK30" s="75"/>
      <c r="AL30" s="77" t="str">
        <f t="shared" si="2"/>
        <v/>
      </c>
      <c r="AM30" s="77" t="str">
        <f t="shared" si="3"/>
        <v/>
      </c>
      <c r="AN30" s="111"/>
      <c r="AO30" s="111"/>
      <c r="AP30" s="123"/>
      <c r="AQ30" s="124"/>
      <c r="AR30" s="111"/>
      <c r="AS30" s="111"/>
      <c r="AT30" s="111"/>
      <c r="AU30" s="111"/>
      <c r="AV30" s="111"/>
      <c r="AW30" s="111"/>
      <c r="AX30" s="111"/>
      <c r="AY30" s="111"/>
      <c r="AZ30" s="111"/>
      <c r="BA30" s="111"/>
      <c r="BB30" s="111"/>
      <c r="BC30" s="81">
        <v>3</v>
      </c>
      <c r="BD30" s="79"/>
      <c r="BE30" s="80"/>
      <c r="BF30" s="80"/>
      <c r="BG30" s="80"/>
      <c r="BH30" s="80"/>
    </row>
    <row r="31" spans="1:60" x14ac:dyDescent="0.25">
      <c r="A31" s="186"/>
      <c r="B31" s="121"/>
      <c r="C31" s="121"/>
      <c r="D31" s="125"/>
      <c r="E31" s="121"/>
      <c r="F31" s="131"/>
      <c r="G31" s="132"/>
      <c r="H31" s="121"/>
      <c r="I31" s="111"/>
      <c r="J31" s="121"/>
      <c r="K31" s="111"/>
      <c r="L31" s="111"/>
      <c r="M31" s="111"/>
      <c r="N31" s="73"/>
      <c r="O31" s="73"/>
      <c r="P31" s="73"/>
      <c r="Q31" s="74" t="str">
        <f t="shared" si="4"/>
        <v/>
      </c>
      <c r="R31" s="75"/>
      <c r="S31" s="74" t="str">
        <f t="shared" si="5"/>
        <v/>
      </c>
      <c r="T31" s="76"/>
      <c r="U31" s="74" t="str">
        <f t="shared" si="0"/>
        <v/>
      </c>
      <c r="V31" s="73"/>
      <c r="W31" s="76"/>
      <c r="X31" s="74" t="str">
        <f t="shared" si="9"/>
        <v/>
      </c>
      <c r="Y31" s="75"/>
      <c r="Z31" s="75"/>
      <c r="AA31" s="74" t="str">
        <f t="shared" si="6"/>
        <v/>
      </c>
      <c r="AB31" s="75"/>
      <c r="AC31" s="75"/>
      <c r="AD31" s="74" t="str">
        <f t="shared" si="1"/>
        <v/>
      </c>
      <c r="AE31" s="75"/>
      <c r="AF31" s="75"/>
      <c r="AG31" s="74" t="str">
        <f t="shared" si="7"/>
        <v/>
      </c>
      <c r="AH31" s="75"/>
      <c r="AI31" s="75"/>
      <c r="AJ31" s="74" t="str">
        <f t="shared" si="8"/>
        <v/>
      </c>
      <c r="AK31" s="75"/>
      <c r="AL31" s="77" t="str">
        <f t="shared" si="2"/>
        <v/>
      </c>
      <c r="AM31" s="77" t="str">
        <f t="shared" si="3"/>
        <v/>
      </c>
      <c r="AN31" s="111"/>
      <c r="AO31" s="111"/>
      <c r="AP31" s="123"/>
      <c r="AQ31" s="124"/>
      <c r="AR31" s="111"/>
      <c r="AS31" s="111"/>
      <c r="AT31" s="111"/>
      <c r="AU31" s="111"/>
      <c r="AV31" s="111"/>
      <c r="AW31" s="111"/>
      <c r="AX31" s="111"/>
      <c r="AY31" s="111"/>
      <c r="AZ31" s="111"/>
      <c r="BA31" s="111"/>
      <c r="BB31" s="111"/>
      <c r="BC31" s="81">
        <v>4</v>
      </c>
      <c r="BD31" s="79"/>
      <c r="BE31" s="80"/>
      <c r="BF31" s="80"/>
      <c r="BG31" s="80"/>
      <c r="BH31" s="80"/>
    </row>
    <row r="32" spans="1:60" x14ac:dyDescent="0.25">
      <c r="A32" s="186"/>
      <c r="B32" s="121"/>
      <c r="C32" s="121"/>
      <c r="D32" s="125"/>
      <c r="E32" s="121"/>
      <c r="F32" s="131"/>
      <c r="G32" s="132"/>
      <c r="H32" s="121"/>
      <c r="I32" s="111"/>
      <c r="J32" s="121"/>
      <c r="K32" s="111"/>
      <c r="L32" s="111"/>
      <c r="M32" s="111"/>
      <c r="N32" s="73"/>
      <c r="O32" s="73"/>
      <c r="P32" s="73"/>
      <c r="Q32" s="74" t="str">
        <f t="shared" si="4"/>
        <v/>
      </c>
      <c r="R32" s="75"/>
      <c r="S32" s="74" t="str">
        <f t="shared" si="5"/>
        <v/>
      </c>
      <c r="T32" s="76"/>
      <c r="U32" s="74" t="str">
        <f t="shared" si="0"/>
        <v/>
      </c>
      <c r="V32" s="73"/>
      <c r="W32" s="76"/>
      <c r="X32" s="74" t="str">
        <f t="shared" si="9"/>
        <v/>
      </c>
      <c r="Y32" s="75"/>
      <c r="Z32" s="75"/>
      <c r="AA32" s="74" t="str">
        <f t="shared" si="6"/>
        <v/>
      </c>
      <c r="AB32" s="75"/>
      <c r="AC32" s="75"/>
      <c r="AD32" s="74" t="str">
        <f t="shared" si="1"/>
        <v/>
      </c>
      <c r="AE32" s="75"/>
      <c r="AF32" s="75"/>
      <c r="AG32" s="74" t="str">
        <f t="shared" si="7"/>
        <v/>
      </c>
      <c r="AH32" s="75"/>
      <c r="AI32" s="75"/>
      <c r="AJ32" s="74" t="str">
        <f t="shared" si="8"/>
        <v/>
      </c>
      <c r="AK32" s="75"/>
      <c r="AL32" s="77" t="str">
        <f t="shared" si="2"/>
        <v/>
      </c>
      <c r="AM32" s="77" t="str">
        <f t="shared" si="3"/>
        <v/>
      </c>
      <c r="AN32" s="111"/>
      <c r="AO32" s="111"/>
      <c r="AP32" s="123"/>
      <c r="AQ32" s="124"/>
      <c r="AR32" s="111"/>
      <c r="AS32" s="111"/>
      <c r="AT32" s="111"/>
      <c r="AU32" s="111"/>
      <c r="AV32" s="111"/>
      <c r="AW32" s="111"/>
      <c r="AX32" s="111"/>
      <c r="AY32" s="111"/>
      <c r="AZ32" s="111"/>
      <c r="BA32" s="111"/>
      <c r="BB32" s="111"/>
      <c r="BC32" s="81">
        <v>5</v>
      </c>
      <c r="BD32" s="79"/>
      <c r="BE32" s="80"/>
      <c r="BF32" s="80"/>
      <c r="BG32" s="80"/>
      <c r="BH32" s="80"/>
    </row>
    <row r="33" spans="1:60" x14ac:dyDescent="0.25">
      <c r="A33" s="186"/>
      <c r="B33" s="121"/>
      <c r="C33" s="121"/>
      <c r="D33" s="125"/>
      <c r="E33" s="121"/>
      <c r="F33" s="131"/>
      <c r="G33" s="132"/>
      <c r="H33" s="121"/>
      <c r="I33" s="111" t="str">
        <f>IF(H33="","",VLOOKUP(H33,Tablas!$A$2:$B$6,2,FALSE))</f>
        <v/>
      </c>
      <c r="J33" s="121"/>
      <c r="K33" s="111" t="str">
        <f>IF(J33="","",VLOOKUP(J33,Tablas!$E$2:$F$6,2,FALSE))</f>
        <v/>
      </c>
      <c r="L33" s="111" t="str">
        <f>IFERROR(VLOOKUP(M33,Tablas!$F$9:$G$22,2,FALSE),"")</f>
        <v/>
      </c>
      <c r="M33" s="111" t="str">
        <f>IFERROR(+I33*K33,"")</f>
        <v/>
      </c>
      <c r="N33" s="73"/>
      <c r="O33" s="73"/>
      <c r="P33" s="73"/>
      <c r="Q33" s="74" t="str">
        <f t="shared" si="4"/>
        <v/>
      </c>
      <c r="R33" s="75"/>
      <c r="S33" s="74" t="str">
        <f t="shared" si="5"/>
        <v/>
      </c>
      <c r="T33" s="76"/>
      <c r="U33" s="74" t="str">
        <f t="shared" si="0"/>
        <v/>
      </c>
      <c r="V33" s="73"/>
      <c r="W33" s="76"/>
      <c r="X33" s="74" t="str">
        <f t="shared" si="9"/>
        <v/>
      </c>
      <c r="Y33" s="75"/>
      <c r="Z33" s="75"/>
      <c r="AA33" s="74" t="str">
        <f t="shared" si="6"/>
        <v/>
      </c>
      <c r="AB33" s="75"/>
      <c r="AC33" s="75"/>
      <c r="AD33" s="74" t="str">
        <f t="shared" si="1"/>
        <v/>
      </c>
      <c r="AE33" s="75"/>
      <c r="AF33" s="75"/>
      <c r="AG33" s="74" t="str">
        <f t="shared" si="7"/>
        <v/>
      </c>
      <c r="AH33" s="75"/>
      <c r="AI33" s="75"/>
      <c r="AJ33" s="74" t="str">
        <f t="shared" si="8"/>
        <v/>
      </c>
      <c r="AK33" s="75"/>
      <c r="AL33" s="77" t="str">
        <f t="shared" si="2"/>
        <v/>
      </c>
      <c r="AM33" s="77" t="str">
        <f t="shared" si="3"/>
        <v/>
      </c>
      <c r="AN33" s="122">
        <f>ROUND(MIN(AL33:AL37),0)</f>
        <v>0</v>
      </c>
      <c r="AO33" s="122">
        <f>ROUND(MIN(AM33:AM37),0)</f>
        <v>0</v>
      </c>
      <c r="AP33" s="123"/>
      <c r="AQ33" s="124"/>
      <c r="AR33" s="122">
        <f>IF(AP33="Faltan causas por gestionar",50,AN33)</f>
        <v>0</v>
      </c>
      <c r="AS33" s="122">
        <f>IF(AP33="Faltan causas por gestionar",50,AO33)</f>
        <v>0</v>
      </c>
      <c r="AT33" s="111">
        <f>IF(AR33&gt;=96,2,IF(AR33&gt;=86,1,0))</f>
        <v>0</v>
      </c>
      <c r="AU33" s="111">
        <f>IF(AS33&gt;=96,2,IF(AS33&gt;=86,1,0))</f>
        <v>0</v>
      </c>
      <c r="AV33" s="111" t="str">
        <f>IF(AW33="","",VLOOKUP(AW33,Tablas!$B$2:$C$6,2,FALSE))</f>
        <v/>
      </c>
      <c r="AW33" s="111" t="str">
        <f>IFERROR(+I33-AT33,"")</f>
        <v/>
      </c>
      <c r="AX33" s="111" t="str">
        <f>IF(AY33="","",VLOOKUP(AY33,Tablas!$F$2:$G$6,2,FALSE))</f>
        <v/>
      </c>
      <c r="AY33" s="111" t="str">
        <f>IFERROR(IF(K33-AU33&lt;=0,1,K33-AU33),"")</f>
        <v/>
      </c>
      <c r="AZ33" s="111" t="str">
        <f>IFERROR(+AY33*AW33,"")</f>
        <v/>
      </c>
      <c r="BA33" s="111" t="str">
        <f>IFERROR(VLOOKUP(AZ33,Tablas!$F$9:$G$22,2,FALSE),"")</f>
        <v/>
      </c>
      <c r="BB33" s="111" t="str">
        <f>IFERROR(VLOOKUP(BA33,Tablas!$C$25:$D$27,2,FALSE),"")</f>
        <v/>
      </c>
      <c r="BC33" s="78">
        <v>1</v>
      </c>
      <c r="BD33" s="79"/>
      <c r="BE33" s="80"/>
      <c r="BF33" s="80"/>
      <c r="BG33" s="80"/>
      <c r="BH33" s="80"/>
    </row>
    <row r="34" spans="1:60" x14ac:dyDescent="0.25">
      <c r="A34" s="186"/>
      <c r="B34" s="121"/>
      <c r="C34" s="121"/>
      <c r="D34" s="125"/>
      <c r="E34" s="121"/>
      <c r="F34" s="131"/>
      <c r="G34" s="132"/>
      <c r="H34" s="121"/>
      <c r="I34" s="111"/>
      <c r="J34" s="121"/>
      <c r="K34" s="111"/>
      <c r="L34" s="111"/>
      <c r="M34" s="111"/>
      <c r="N34" s="73"/>
      <c r="O34" s="73"/>
      <c r="P34" s="73"/>
      <c r="Q34" s="74" t="str">
        <f t="shared" si="4"/>
        <v/>
      </c>
      <c r="R34" s="75"/>
      <c r="S34" s="74" t="str">
        <f t="shared" si="5"/>
        <v/>
      </c>
      <c r="T34" s="76"/>
      <c r="U34" s="74" t="str">
        <f t="shared" si="0"/>
        <v/>
      </c>
      <c r="V34" s="73"/>
      <c r="W34" s="76"/>
      <c r="X34" s="74" t="str">
        <f t="shared" si="9"/>
        <v/>
      </c>
      <c r="Y34" s="75"/>
      <c r="Z34" s="75"/>
      <c r="AA34" s="74" t="str">
        <f t="shared" si="6"/>
        <v/>
      </c>
      <c r="AB34" s="75"/>
      <c r="AC34" s="75"/>
      <c r="AD34" s="74" t="str">
        <f t="shared" si="1"/>
        <v/>
      </c>
      <c r="AE34" s="75"/>
      <c r="AF34" s="75"/>
      <c r="AG34" s="74" t="str">
        <f t="shared" si="7"/>
        <v/>
      </c>
      <c r="AH34" s="75"/>
      <c r="AI34" s="75"/>
      <c r="AJ34" s="74" t="str">
        <f t="shared" si="8"/>
        <v/>
      </c>
      <c r="AK34" s="75"/>
      <c r="AL34" s="77" t="str">
        <f t="shared" si="2"/>
        <v/>
      </c>
      <c r="AM34" s="77" t="str">
        <f t="shared" si="3"/>
        <v/>
      </c>
      <c r="AN34" s="111"/>
      <c r="AO34" s="111"/>
      <c r="AP34" s="123"/>
      <c r="AQ34" s="124"/>
      <c r="AR34" s="111"/>
      <c r="AS34" s="111"/>
      <c r="AT34" s="111"/>
      <c r="AU34" s="111"/>
      <c r="AV34" s="111"/>
      <c r="AW34" s="111"/>
      <c r="AX34" s="111"/>
      <c r="AY34" s="111"/>
      <c r="AZ34" s="111"/>
      <c r="BA34" s="111"/>
      <c r="BB34" s="111"/>
      <c r="BC34" s="81">
        <v>2</v>
      </c>
      <c r="BD34" s="79"/>
      <c r="BE34" s="80"/>
      <c r="BF34" s="80"/>
      <c r="BG34" s="80"/>
      <c r="BH34" s="80"/>
    </row>
    <row r="35" spans="1:60" x14ac:dyDescent="0.25">
      <c r="A35" s="186"/>
      <c r="B35" s="121"/>
      <c r="C35" s="121"/>
      <c r="D35" s="125"/>
      <c r="E35" s="121"/>
      <c r="F35" s="131"/>
      <c r="G35" s="132"/>
      <c r="H35" s="121"/>
      <c r="I35" s="111"/>
      <c r="J35" s="121"/>
      <c r="K35" s="111"/>
      <c r="L35" s="111"/>
      <c r="M35" s="111"/>
      <c r="N35" s="73"/>
      <c r="O35" s="73"/>
      <c r="P35" s="73"/>
      <c r="Q35" s="74" t="str">
        <f t="shared" si="4"/>
        <v/>
      </c>
      <c r="R35" s="75"/>
      <c r="S35" s="74" t="str">
        <f t="shared" si="5"/>
        <v/>
      </c>
      <c r="T35" s="76"/>
      <c r="U35" s="74" t="str">
        <f t="shared" si="0"/>
        <v/>
      </c>
      <c r="V35" s="73"/>
      <c r="W35" s="76"/>
      <c r="X35" s="74" t="str">
        <f t="shared" si="9"/>
        <v/>
      </c>
      <c r="Y35" s="75"/>
      <c r="Z35" s="75"/>
      <c r="AA35" s="74" t="str">
        <f t="shared" si="6"/>
        <v/>
      </c>
      <c r="AB35" s="75"/>
      <c r="AC35" s="75"/>
      <c r="AD35" s="74" t="str">
        <f t="shared" si="1"/>
        <v/>
      </c>
      <c r="AE35" s="75"/>
      <c r="AF35" s="75"/>
      <c r="AG35" s="74" t="str">
        <f t="shared" si="7"/>
        <v/>
      </c>
      <c r="AH35" s="75"/>
      <c r="AI35" s="75"/>
      <c r="AJ35" s="74" t="str">
        <f t="shared" si="8"/>
        <v/>
      </c>
      <c r="AK35" s="75"/>
      <c r="AL35" s="77" t="str">
        <f t="shared" si="2"/>
        <v/>
      </c>
      <c r="AM35" s="77" t="str">
        <f t="shared" si="3"/>
        <v/>
      </c>
      <c r="AN35" s="111"/>
      <c r="AO35" s="111"/>
      <c r="AP35" s="123"/>
      <c r="AQ35" s="124"/>
      <c r="AR35" s="111"/>
      <c r="AS35" s="111"/>
      <c r="AT35" s="111"/>
      <c r="AU35" s="111"/>
      <c r="AV35" s="111"/>
      <c r="AW35" s="111"/>
      <c r="AX35" s="111"/>
      <c r="AY35" s="111"/>
      <c r="AZ35" s="111"/>
      <c r="BA35" s="111"/>
      <c r="BB35" s="111"/>
      <c r="BC35" s="81">
        <v>3</v>
      </c>
      <c r="BD35" s="79"/>
      <c r="BE35" s="80"/>
      <c r="BF35" s="80"/>
      <c r="BG35" s="80"/>
      <c r="BH35" s="80"/>
    </row>
    <row r="36" spans="1:60" x14ac:dyDescent="0.25">
      <c r="A36" s="186"/>
      <c r="B36" s="121"/>
      <c r="C36" s="121"/>
      <c r="D36" s="125"/>
      <c r="E36" s="121"/>
      <c r="F36" s="131"/>
      <c r="G36" s="132"/>
      <c r="H36" s="121"/>
      <c r="I36" s="111"/>
      <c r="J36" s="121"/>
      <c r="K36" s="111"/>
      <c r="L36" s="111"/>
      <c r="M36" s="111"/>
      <c r="N36" s="73"/>
      <c r="O36" s="73"/>
      <c r="P36" s="73"/>
      <c r="Q36" s="74" t="str">
        <f t="shared" si="4"/>
        <v/>
      </c>
      <c r="R36" s="75"/>
      <c r="S36" s="74" t="str">
        <f t="shared" si="5"/>
        <v/>
      </c>
      <c r="T36" s="76"/>
      <c r="U36" s="74" t="str">
        <f t="shared" si="0"/>
        <v/>
      </c>
      <c r="V36" s="73"/>
      <c r="W36" s="76"/>
      <c r="X36" s="74" t="str">
        <f t="shared" si="9"/>
        <v/>
      </c>
      <c r="Y36" s="75"/>
      <c r="Z36" s="75"/>
      <c r="AA36" s="74" t="str">
        <f t="shared" si="6"/>
        <v/>
      </c>
      <c r="AB36" s="75"/>
      <c r="AC36" s="75"/>
      <c r="AD36" s="74" t="str">
        <f t="shared" si="1"/>
        <v/>
      </c>
      <c r="AE36" s="75"/>
      <c r="AF36" s="75"/>
      <c r="AG36" s="74" t="str">
        <f t="shared" si="7"/>
        <v/>
      </c>
      <c r="AH36" s="75"/>
      <c r="AI36" s="75"/>
      <c r="AJ36" s="74" t="str">
        <f t="shared" si="8"/>
        <v/>
      </c>
      <c r="AK36" s="75"/>
      <c r="AL36" s="77" t="str">
        <f t="shared" si="2"/>
        <v/>
      </c>
      <c r="AM36" s="77" t="str">
        <f t="shared" si="3"/>
        <v/>
      </c>
      <c r="AN36" s="111"/>
      <c r="AO36" s="111"/>
      <c r="AP36" s="123"/>
      <c r="AQ36" s="124"/>
      <c r="AR36" s="111"/>
      <c r="AS36" s="111"/>
      <c r="AT36" s="111"/>
      <c r="AU36" s="111"/>
      <c r="AV36" s="111"/>
      <c r="AW36" s="111"/>
      <c r="AX36" s="111"/>
      <c r="AY36" s="111"/>
      <c r="AZ36" s="111"/>
      <c r="BA36" s="111"/>
      <c r="BB36" s="111"/>
      <c r="BC36" s="81">
        <v>4</v>
      </c>
      <c r="BD36" s="79"/>
      <c r="BE36" s="80"/>
      <c r="BF36" s="80"/>
      <c r="BG36" s="80"/>
      <c r="BH36" s="80"/>
    </row>
    <row r="37" spans="1:60" x14ac:dyDescent="0.25">
      <c r="A37" s="186"/>
      <c r="B37" s="121"/>
      <c r="C37" s="121"/>
      <c r="D37" s="125"/>
      <c r="E37" s="121"/>
      <c r="F37" s="131"/>
      <c r="G37" s="132"/>
      <c r="H37" s="121"/>
      <c r="I37" s="111"/>
      <c r="J37" s="121"/>
      <c r="K37" s="111"/>
      <c r="L37" s="111"/>
      <c r="M37" s="111"/>
      <c r="N37" s="73"/>
      <c r="O37" s="73"/>
      <c r="P37" s="73"/>
      <c r="Q37" s="74" t="str">
        <f t="shared" si="4"/>
        <v/>
      </c>
      <c r="R37" s="75"/>
      <c r="S37" s="74" t="str">
        <f t="shared" si="5"/>
        <v/>
      </c>
      <c r="T37" s="76"/>
      <c r="U37" s="74" t="str">
        <f t="shared" si="0"/>
        <v/>
      </c>
      <c r="V37" s="73"/>
      <c r="W37" s="76"/>
      <c r="X37" s="74" t="str">
        <f t="shared" si="9"/>
        <v/>
      </c>
      <c r="Y37" s="75"/>
      <c r="Z37" s="75"/>
      <c r="AA37" s="74" t="str">
        <f t="shared" si="6"/>
        <v/>
      </c>
      <c r="AB37" s="75"/>
      <c r="AC37" s="75"/>
      <c r="AD37" s="74" t="str">
        <f t="shared" si="1"/>
        <v/>
      </c>
      <c r="AE37" s="75"/>
      <c r="AF37" s="75"/>
      <c r="AG37" s="74" t="str">
        <f t="shared" si="7"/>
        <v/>
      </c>
      <c r="AH37" s="75"/>
      <c r="AI37" s="75"/>
      <c r="AJ37" s="74" t="str">
        <f t="shared" si="8"/>
        <v/>
      </c>
      <c r="AK37" s="75"/>
      <c r="AL37" s="77" t="str">
        <f t="shared" si="2"/>
        <v/>
      </c>
      <c r="AM37" s="77" t="str">
        <f t="shared" si="3"/>
        <v/>
      </c>
      <c r="AN37" s="111"/>
      <c r="AO37" s="111"/>
      <c r="AP37" s="123"/>
      <c r="AQ37" s="124"/>
      <c r="AR37" s="111"/>
      <c r="AS37" s="111"/>
      <c r="AT37" s="111"/>
      <c r="AU37" s="111"/>
      <c r="AV37" s="111"/>
      <c r="AW37" s="111"/>
      <c r="AX37" s="111"/>
      <c r="AY37" s="111"/>
      <c r="AZ37" s="111"/>
      <c r="BA37" s="111"/>
      <c r="BB37" s="111"/>
      <c r="BC37" s="81">
        <v>5</v>
      </c>
      <c r="BD37" s="79"/>
      <c r="BE37" s="80"/>
      <c r="BF37" s="80"/>
      <c r="BG37" s="80"/>
      <c r="BH37" s="80"/>
    </row>
    <row r="38" spans="1:60" x14ac:dyDescent="0.25">
      <c r="A38" s="186"/>
      <c r="B38" s="121"/>
      <c r="C38" s="121"/>
      <c r="D38" s="125"/>
      <c r="E38" s="121"/>
      <c r="F38" s="131"/>
      <c r="G38" s="132"/>
      <c r="H38" s="121"/>
      <c r="I38" s="111" t="str">
        <f>IF(H38="","",VLOOKUP(H38,Tablas!$A$2:$B$6,2,FALSE))</f>
        <v/>
      </c>
      <c r="J38" s="121"/>
      <c r="K38" s="111" t="str">
        <f>IF(J38="","",VLOOKUP(J38,Tablas!$E$2:$F$6,2,FALSE))</f>
        <v/>
      </c>
      <c r="L38" s="111" t="str">
        <f>IFERROR(VLOOKUP(M38,Tablas!$F$9:$G$22,2,FALSE),"")</f>
        <v/>
      </c>
      <c r="M38" s="111" t="str">
        <f>IFERROR(+I38*K38,"")</f>
        <v/>
      </c>
      <c r="N38" s="73"/>
      <c r="O38" s="73"/>
      <c r="P38" s="73"/>
      <c r="Q38" s="74" t="str">
        <f t="shared" si="4"/>
        <v/>
      </c>
      <c r="R38" s="75"/>
      <c r="S38" s="74" t="str">
        <f t="shared" si="5"/>
        <v/>
      </c>
      <c r="T38" s="76"/>
      <c r="U38" s="74" t="str">
        <f t="shared" si="0"/>
        <v/>
      </c>
      <c r="V38" s="73"/>
      <c r="W38" s="76"/>
      <c r="X38" s="74" t="str">
        <f t="shared" si="9"/>
        <v/>
      </c>
      <c r="Y38" s="75"/>
      <c r="Z38" s="75"/>
      <c r="AA38" s="74" t="str">
        <f t="shared" si="6"/>
        <v/>
      </c>
      <c r="AB38" s="75"/>
      <c r="AC38" s="75"/>
      <c r="AD38" s="74" t="str">
        <f t="shared" si="1"/>
        <v/>
      </c>
      <c r="AE38" s="75"/>
      <c r="AF38" s="75"/>
      <c r="AG38" s="74" t="str">
        <f t="shared" si="7"/>
        <v/>
      </c>
      <c r="AH38" s="75"/>
      <c r="AI38" s="75"/>
      <c r="AJ38" s="74" t="str">
        <f t="shared" si="8"/>
        <v/>
      </c>
      <c r="AK38" s="75"/>
      <c r="AL38" s="77" t="str">
        <f t="shared" si="2"/>
        <v/>
      </c>
      <c r="AM38" s="77" t="str">
        <f t="shared" si="3"/>
        <v/>
      </c>
      <c r="AN38" s="122">
        <f>ROUND(MIN(AL38:AL42),0)</f>
        <v>0</v>
      </c>
      <c r="AO38" s="122">
        <f>ROUND(MIN(AM38:AM42),0)</f>
        <v>0</v>
      </c>
      <c r="AP38" s="123"/>
      <c r="AQ38" s="124"/>
      <c r="AR38" s="122">
        <f>IF(AP38="Faltan causas por gestionar",50,AN38)</f>
        <v>0</v>
      </c>
      <c r="AS38" s="122">
        <f>IF(AP38="Faltan causas por gestionar",50,AO38)</f>
        <v>0</v>
      </c>
      <c r="AT38" s="111">
        <f>IF(AR38&gt;=96,2,IF(AR38&gt;=86,1,0))</f>
        <v>0</v>
      </c>
      <c r="AU38" s="111">
        <f>IF(AS38&gt;=96,2,IF(AS38&gt;=86,1,0))</f>
        <v>0</v>
      </c>
      <c r="AV38" s="111" t="str">
        <f>IF(AW38="","",VLOOKUP(AW38,Tablas!$B$2:$C$6,2,FALSE))</f>
        <v/>
      </c>
      <c r="AW38" s="111" t="str">
        <f>IFERROR(+I38-AT38,"")</f>
        <v/>
      </c>
      <c r="AX38" s="111" t="str">
        <f>IF(AY38="","",VLOOKUP(AY38,Tablas!$F$2:$G$6,2,FALSE))</f>
        <v/>
      </c>
      <c r="AY38" s="111" t="str">
        <f>IFERROR(IF(K38-AU38&lt;=0,1,K38-AU38),"")</f>
        <v/>
      </c>
      <c r="AZ38" s="111" t="str">
        <f>IFERROR(+AY38*AW38,"")</f>
        <v/>
      </c>
      <c r="BA38" s="111" t="str">
        <f>IFERROR(VLOOKUP(AZ38,Tablas!$F$9:$G$22,2,FALSE),"")</f>
        <v/>
      </c>
      <c r="BB38" s="111" t="str">
        <f>IFERROR(VLOOKUP(BA38,Tablas!$C$25:$D$27,2,FALSE),"")</f>
        <v/>
      </c>
      <c r="BC38" s="78">
        <v>1</v>
      </c>
      <c r="BD38" s="79"/>
      <c r="BE38" s="80"/>
      <c r="BF38" s="80"/>
      <c r="BG38" s="80"/>
      <c r="BH38" s="80"/>
    </row>
    <row r="39" spans="1:60" x14ac:dyDescent="0.25">
      <c r="A39" s="186"/>
      <c r="B39" s="121"/>
      <c r="C39" s="121"/>
      <c r="D39" s="125"/>
      <c r="E39" s="121"/>
      <c r="F39" s="131"/>
      <c r="G39" s="132"/>
      <c r="H39" s="121"/>
      <c r="I39" s="111"/>
      <c r="J39" s="121"/>
      <c r="K39" s="111"/>
      <c r="L39" s="111"/>
      <c r="M39" s="111"/>
      <c r="N39" s="73"/>
      <c r="O39" s="73"/>
      <c r="P39" s="73"/>
      <c r="Q39" s="74" t="str">
        <f t="shared" si="4"/>
        <v/>
      </c>
      <c r="R39" s="75"/>
      <c r="S39" s="74" t="str">
        <f t="shared" si="5"/>
        <v/>
      </c>
      <c r="T39" s="76"/>
      <c r="U39" s="74" t="str">
        <f t="shared" si="0"/>
        <v/>
      </c>
      <c r="V39" s="73"/>
      <c r="W39" s="76"/>
      <c r="X39" s="74" t="str">
        <f t="shared" si="9"/>
        <v/>
      </c>
      <c r="Y39" s="75"/>
      <c r="Z39" s="75"/>
      <c r="AA39" s="74" t="str">
        <f t="shared" si="6"/>
        <v/>
      </c>
      <c r="AB39" s="75"/>
      <c r="AC39" s="75"/>
      <c r="AD39" s="74" t="str">
        <f t="shared" si="1"/>
        <v/>
      </c>
      <c r="AE39" s="75"/>
      <c r="AF39" s="75"/>
      <c r="AG39" s="74" t="str">
        <f t="shared" si="7"/>
        <v/>
      </c>
      <c r="AH39" s="75"/>
      <c r="AI39" s="75"/>
      <c r="AJ39" s="74" t="str">
        <f t="shared" si="8"/>
        <v/>
      </c>
      <c r="AK39" s="75"/>
      <c r="AL39" s="77" t="str">
        <f t="shared" si="2"/>
        <v/>
      </c>
      <c r="AM39" s="77" t="str">
        <f t="shared" si="3"/>
        <v/>
      </c>
      <c r="AN39" s="111"/>
      <c r="AO39" s="111"/>
      <c r="AP39" s="123"/>
      <c r="AQ39" s="124"/>
      <c r="AR39" s="111"/>
      <c r="AS39" s="111"/>
      <c r="AT39" s="111"/>
      <c r="AU39" s="111"/>
      <c r="AV39" s="111"/>
      <c r="AW39" s="111"/>
      <c r="AX39" s="111"/>
      <c r="AY39" s="111"/>
      <c r="AZ39" s="111"/>
      <c r="BA39" s="111"/>
      <c r="BB39" s="111"/>
      <c r="BC39" s="81">
        <v>2</v>
      </c>
      <c r="BD39" s="79"/>
      <c r="BE39" s="80"/>
      <c r="BF39" s="80"/>
      <c r="BG39" s="80"/>
      <c r="BH39" s="80"/>
    </row>
    <row r="40" spans="1:60" x14ac:dyDescent="0.25">
      <c r="A40" s="186"/>
      <c r="B40" s="121"/>
      <c r="C40" s="121"/>
      <c r="D40" s="125"/>
      <c r="E40" s="121"/>
      <c r="F40" s="131"/>
      <c r="G40" s="132"/>
      <c r="H40" s="121"/>
      <c r="I40" s="111"/>
      <c r="J40" s="121"/>
      <c r="K40" s="111"/>
      <c r="L40" s="111"/>
      <c r="M40" s="111"/>
      <c r="N40" s="73"/>
      <c r="O40" s="73"/>
      <c r="P40" s="73"/>
      <c r="Q40" s="74" t="str">
        <f t="shared" si="4"/>
        <v/>
      </c>
      <c r="R40" s="75"/>
      <c r="S40" s="74" t="str">
        <f t="shared" si="5"/>
        <v/>
      </c>
      <c r="T40" s="76"/>
      <c r="U40" s="74" t="str">
        <f t="shared" si="0"/>
        <v/>
      </c>
      <c r="V40" s="73"/>
      <c r="W40" s="76"/>
      <c r="X40" s="74" t="str">
        <f t="shared" si="9"/>
        <v/>
      </c>
      <c r="Y40" s="75"/>
      <c r="Z40" s="75"/>
      <c r="AA40" s="74" t="str">
        <f t="shared" si="6"/>
        <v/>
      </c>
      <c r="AB40" s="75"/>
      <c r="AC40" s="75"/>
      <c r="AD40" s="74" t="str">
        <f t="shared" si="1"/>
        <v/>
      </c>
      <c r="AE40" s="75"/>
      <c r="AF40" s="75"/>
      <c r="AG40" s="74" t="str">
        <f t="shared" si="7"/>
        <v/>
      </c>
      <c r="AH40" s="75"/>
      <c r="AI40" s="75"/>
      <c r="AJ40" s="74" t="str">
        <f t="shared" si="8"/>
        <v/>
      </c>
      <c r="AK40" s="75"/>
      <c r="AL40" s="77" t="str">
        <f t="shared" si="2"/>
        <v/>
      </c>
      <c r="AM40" s="77" t="str">
        <f t="shared" si="3"/>
        <v/>
      </c>
      <c r="AN40" s="111"/>
      <c r="AO40" s="111"/>
      <c r="AP40" s="123"/>
      <c r="AQ40" s="124"/>
      <c r="AR40" s="111"/>
      <c r="AS40" s="111"/>
      <c r="AT40" s="111"/>
      <c r="AU40" s="111"/>
      <c r="AV40" s="111"/>
      <c r="AW40" s="111"/>
      <c r="AX40" s="111"/>
      <c r="AY40" s="111"/>
      <c r="AZ40" s="111"/>
      <c r="BA40" s="111"/>
      <c r="BB40" s="111"/>
      <c r="BC40" s="81">
        <v>3</v>
      </c>
      <c r="BD40" s="79"/>
      <c r="BE40" s="80"/>
      <c r="BF40" s="80"/>
      <c r="BG40" s="80"/>
      <c r="BH40" s="80"/>
    </row>
    <row r="41" spans="1:60" x14ac:dyDescent="0.25">
      <c r="A41" s="186"/>
      <c r="B41" s="121"/>
      <c r="C41" s="121"/>
      <c r="D41" s="125"/>
      <c r="E41" s="121"/>
      <c r="F41" s="131"/>
      <c r="G41" s="132"/>
      <c r="H41" s="121"/>
      <c r="I41" s="111"/>
      <c r="J41" s="121"/>
      <c r="K41" s="111"/>
      <c r="L41" s="111"/>
      <c r="M41" s="111"/>
      <c r="N41" s="73"/>
      <c r="O41" s="73"/>
      <c r="P41" s="73"/>
      <c r="Q41" s="74" t="str">
        <f t="shared" si="4"/>
        <v/>
      </c>
      <c r="R41" s="75"/>
      <c r="S41" s="74" t="str">
        <f t="shared" si="5"/>
        <v/>
      </c>
      <c r="T41" s="76"/>
      <c r="U41" s="74" t="str">
        <f t="shared" si="0"/>
        <v/>
      </c>
      <c r="V41" s="73"/>
      <c r="W41" s="76"/>
      <c r="X41" s="74" t="str">
        <f t="shared" si="9"/>
        <v/>
      </c>
      <c r="Y41" s="75"/>
      <c r="Z41" s="75"/>
      <c r="AA41" s="74" t="str">
        <f t="shared" si="6"/>
        <v/>
      </c>
      <c r="AB41" s="75"/>
      <c r="AC41" s="75"/>
      <c r="AD41" s="74" t="str">
        <f t="shared" si="1"/>
        <v/>
      </c>
      <c r="AE41" s="75"/>
      <c r="AF41" s="75"/>
      <c r="AG41" s="74" t="str">
        <f t="shared" si="7"/>
        <v/>
      </c>
      <c r="AH41" s="75"/>
      <c r="AI41" s="75"/>
      <c r="AJ41" s="74" t="str">
        <f t="shared" si="8"/>
        <v/>
      </c>
      <c r="AK41" s="75"/>
      <c r="AL41" s="77" t="str">
        <f t="shared" si="2"/>
        <v/>
      </c>
      <c r="AM41" s="77" t="str">
        <f t="shared" si="3"/>
        <v/>
      </c>
      <c r="AN41" s="111"/>
      <c r="AO41" s="111"/>
      <c r="AP41" s="123"/>
      <c r="AQ41" s="124"/>
      <c r="AR41" s="111"/>
      <c r="AS41" s="111"/>
      <c r="AT41" s="111"/>
      <c r="AU41" s="111"/>
      <c r="AV41" s="111"/>
      <c r="AW41" s="111"/>
      <c r="AX41" s="111"/>
      <c r="AY41" s="111"/>
      <c r="AZ41" s="111"/>
      <c r="BA41" s="111"/>
      <c r="BB41" s="111"/>
      <c r="BC41" s="81">
        <v>4</v>
      </c>
      <c r="BD41" s="79"/>
      <c r="BE41" s="80"/>
      <c r="BF41" s="80"/>
      <c r="BG41" s="80"/>
      <c r="BH41" s="80"/>
    </row>
    <row r="42" spans="1:60" x14ac:dyDescent="0.25">
      <c r="A42" s="186"/>
      <c r="B42" s="121"/>
      <c r="C42" s="121"/>
      <c r="D42" s="125"/>
      <c r="E42" s="121"/>
      <c r="F42" s="131"/>
      <c r="G42" s="132"/>
      <c r="H42" s="121"/>
      <c r="I42" s="111"/>
      <c r="J42" s="121"/>
      <c r="K42" s="111"/>
      <c r="L42" s="111"/>
      <c r="M42" s="111"/>
      <c r="N42" s="73"/>
      <c r="O42" s="73"/>
      <c r="P42" s="73"/>
      <c r="Q42" s="74" t="str">
        <f t="shared" si="4"/>
        <v/>
      </c>
      <c r="R42" s="75"/>
      <c r="S42" s="74" t="str">
        <f t="shared" si="5"/>
        <v/>
      </c>
      <c r="T42" s="76"/>
      <c r="U42" s="74" t="str">
        <f t="shared" si="0"/>
        <v/>
      </c>
      <c r="V42" s="73"/>
      <c r="W42" s="76"/>
      <c r="X42" s="74" t="str">
        <f t="shared" si="9"/>
        <v/>
      </c>
      <c r="Y42" s="75"/>
      <c r="Z42" s="75"/>
      <c r="AA42" s="74" t="str">
        <f t="shared" si="6"/>
        <v/>
      </c>
      <c r="AB42" s="75"/>
      <c r="AC42" s="75"/>
      <c r="AD42" s="74" t="str">
        <f t="shared" si="1"/>
        <v/>
      </c>
      <c r="AE42" s="75"/>
      <c r="AF42" s="75"/>
      <c r="AG42" s="74" t="str">
        <f t="shared" si="7"/>
        <v/>
      </c>
      <c r="AH42" s="75"/>
      <c r="AI42" s="75"/>
      <c r="AJ42" s="74" t="str">
        <f t="shared" si="8"/>
        <v/>
      </c>
      <c r="AK42" s="75"/>
      <c r="AL42" s="77" t="str">
        <f t="shared" si="2"/>
        <v/>
      </c>
      <c r="AM42" s="77" t="str">
        <f t="shared" si="3"/>
        <v/>
      </c>
      <c r="AN42" s="111"/>
      <c r="AO42" s="111"/>
      <c r="AP42" s="123"/>
      <c r="AQ42" s="124"/>
      <c r="AR42" s="111"/>
      <c r="AS42" s="111"/>
      <c r="AT42" s="111"/>
      <c r="AU42" s="111"/>
      <c r="AV42" s="111"/>
      <c r="AW42" s="111"/>
      <c r="AX42" s="111"/>
      <c r="AY42" s="111"/>
      <c r="AZ42" s="111"/>
      <c r="BA42" s="111"/>
      <c r="BB42" s="111"/>
      <c r="BC42" s="81">
        <v>5</v>
      </c>
      <c r="BD42" s="79"/>
      <c r="BE42" s="80"/>
      <c r="BF42" s="80"/>
      <c r="BG42" s="80"/>
      <c r="BH42" s="80"/>
    </row>
    <row r="43" spans="1:60" x14ac:dyDescent="0.25">
      <c r="A43" s="186"/>
      <c r="B43" s="121"/>
      <c r="C43" s="121"/>
      <c r="D43" s="125"/>
      <c r="E43" s="121"/>
      <c r="F43" s="131"/>
      <c r="G43" s="132"/>
      <c r="H43" s="121"/>
      <c r="I43" s="111" t="str">
        <f>IF(H43="","",VLOOKUP(H43,Tablas!$A$2:$B$6,2,FALSE))</f>
        <v/>
      </c>
      <c r="J43" s="121"/>
      <c r="K43" s="111" t="str">
        <f>IF(J43="","",VLOOKUP(J43,Tablas!$E$2:$F$6,2,FALSE))</f>
        <v/>
      </c>
      <c r="L43" s="111" t="str">
        <f>IFERROR(VLOOKUP(M43,Tablas!$F$9:$G$22,2,FALSE),"")</f>
        <v/>
      </c>
      <c r="M43" s="111" t="str">
        <f>IFERROR(+I43*K43,"")</f>
        <v/>
      </c>
      <c r="N43" s="73"/>
      <c r="O43" s="73"/>
      <c r="P43" s="73"/>
      <c r="Q43" s="74" t="str">
        <f t="shared" si="4"/>
        <v/>
      </c>
      <c r="R43" s="75"/>
      <c r="S43" s="74" t="str">
        <f t="shared" si="5"/>
        <v/>
      </c>
      <c r="T43" s="76"/>
      <c r="U43" s="74" t="str">
        <f t="shared" si="0"/>
        <v/>
      </c>
      <c r="V43" s="73"/>
      <c r="W43" s="76"/>
      <c r="X43" s="74" t="str">
        <f t="shared" si="9"/>
        <v/>
      </c>
      <c r="Y43" s="75"/>
      <c r="Z43" s="75"/>
      <c r="AA43" s="74" t="str">
        <f t="shared" si="6"/>
        <v/>
      </c>
      <c r="AB43" s="75"/>
      <c r="AC43" s="75"/>
      <c r="AD43" s="74" t="str">
        <f t="shared" si="1"/>
        <v/>
      </c>
      <c r="AE43" s="75"/>
      <c r="AF43" s="75"/>
      <c r="AG43" s="74" t="str">
        <f t="shared" si="7"/>
        <v/>
      </c>
      <c r="AH43" s="75"/>
      <c r="AI43" s="75"/>
      <c r="AJ43" s="74" t="str">
        <f t="shared" si="8"/>
        <v/>
      </c>
      <c r="AK43" s="75"/>
      <c r="AL43" s="77" t="str">
        <f t="shared" si="2"/>
        <v/>
      </c>
      <c r="AM43" s="77" t="str">
        <f t="shared" si="3"/>
        <v/>
      </c>
      <c r="AN43" s="122">
        <f>ROUND(MIN(AL43:AL47),0)</f>
        <v>0</v>
      </c>
      <c r="AO43" s="122">
        <f>ROUND(MIN(AM43:AM47),0)</f>
        <v>0</v>
      </c>
      <c r="AP43" s="123"/>
      <c r="AQ43" s="124"/>
      <c r="AR43" s="122">
        <f>IF(AP43="Faltan causas por gestionar",50,AN43)</f>
        <v>0</v>
      </c>
      <c r="AS43" s="122">
        <f>IF(AP43="Faltan causas por gestionar",50,AO43)</f>
        <v>0</v>
      </c>
      <c r="AT43" s="111">
        <f>IF(AR43&gt;=96,2,IF(AR43&gt;=86,1,0))</f>
        <v>0</v>
      </c>
      <c r="AU43" s="111">
        <f>IF(AS43&gt;=96,2,IF(AS43&gt;=86,1,0))</f>
        <v>0</v>
      </c>
      <c r="AV43" s="111" t="str">
        <f>IF(AW43="","",VLOOKUP(AW43,Tablas!$B$2:$C$6,2,FALSE))</f>
        <v/>
      </c>
      <c r="AW43" s="111" t="str">
        <f>IFERROR(+I43-AT43,"")</f>
        <v/>
      </c>
      <c r="AX43" s="111" t="str">
        <f>IF(AY43="","",VLOOKUP(AY43,Tablas!$F$2:$G$6,2,FALSE))</f>
        <v/>
      </c>
      <c r="AY43" s="111" t="str">
        <f>IFERROR(IF(K43-AU43&lt;=0,1,K43-AU43),"")</f>
        <v/>
      </c>
      <c r="AZ43" s="111" t="str">
        <f>IFERROR(+AY43*AW43,"")</f>
        <v/>
      </c>
      <c r="BA43" s="111" t="str">
        <f>IFERROR(VLOOKUP(AZ43,Tablas!$F$9:$G$22,2,FALSE),"")</f>
        <v/>
      </c>
      <c r="BB43" s="111" t="str">
        <f>IFERROR(VLOOKUP(BA43,Tablas!$C$25:$D$27,2,FALSE),"")</f>
        <v/>
      </c>
      <c r="BC43" s="78">
        <v>1</v>
      </c>
      <c r="BD43" s="79"/>
      <c r="BE43" s="80"/>
      <c r="BF43" s="80"/>
      <c r="BG43" s="80"/>
      <c r="BH43" s="80"/>
    </row>
    <row r="44" spans="1:60" x14ac:dyDescent="0.25">
      <c r="A44" s="186"/>
      <c r="B44" s="121"/>
      <c r="C44" s="121"/>
      <c r="D44" s="125"/>
      <c r="E44" s="121"/>
      <c r="F44" s="131"/>
      <c r="G44" s="132"/>
      <c r="H44" s="121"/>
      <c r="I44" s="111"/>
      <c r="J44" s="121"/>
      <c r="K44" s="111"/>
      <c r="L44" s="111"/>
      <c r="M44" s="111"/>
      <c r="N44" s="73"/>
      <c r="O44" s="73"/>
      <c r="P44" s="73"/>
      <c r="Q44" s="74" t="str">
        <f t="shared" si="4"/>
        <v/>
      </c>
      <c r="R44" s="75"/>
      <c r="S44" s="74" t="str">
        <f t="shared" si="5"/>
        <v/>
      </c>
      <c r="T44" s="76"/>
      <c r="U44" s="74" t="str">
        <f t="shared" si="0"/>
        <v/>
      </c>
      <c r="V44" s="73"/>
      <c r="W44" s="76"/>
      <c r="X44" s="74" t="str">
        <f t="shared" si="9"/>
        <v/>
      </c>
      <c r="Y44" s="75"/>
      <c r="Z44" s="75"/>
      <c r="AA44" s="74" t="str">
        <f t="shared" si="6"/>
        <v/>
      </c>
      <c r="AB44" s="75"/>
      <c r="AC44" s="75"/>
      <c r="AD44" s="74" t="str">
        <f t="shared" si="1"/>
        <v/>
      </c>
      <c r="AE44" s="75"/>
      <c r="AF44" s="75"/>
      <c r="AG44" s="74" t="str">
        <f t="shared" si="7"/>
        <v/>
      </c>
      <c r="AH44" s="75"/>
      <c r="AI44" s="75"/>
      <c r="AJ44" s="74" t="str">
        <f t="shared" si="8"/>
        <v/>
      </c>
      <c r="AK44" s="75"/>
      <c r="AL44" s="77" t="str">
        <f t="shared" si="2"/>
        <v/>
      </c>
      <c r="AM44" s="77" t="str">
        <f t="shared" si="3"/>
        <v/>
      </c>
      <c r="AN44" s="111"/>
      <c r="AO44" s="111"/>
      <c r="AP44" s="123"/>
      <c r="AQ44" s="124"/>
      <c r="AR44" s="111"/>
      <c r="AS44" s="111"/>
      <c r="AT44" s="111"/>
      <c r="AU44" s="111"/>
      <c r="AV44" s="111"/>
      <c r="AW44" s="111"/>
      <c r="AX44" s="111"/>
      <c r="AY44" s="111"/>
      <c r="AZ44" s="111"/>
      <c r="BA44" s="111"/>
      <c r="BB44" s="111"/>
      <c r="BC44" s="81">
        <v>2</v>
      </c>
      <c r="BD44" s="79"/>
      <c r="BE44" s="80"/>
      <c r="BF44" s="80"/>
      <c r="BG44" s="80"/>
      <c r="BH44" s="80"/>
    </row>
    <row r="45" spans="1:60" x14ac:dyDescent="0.25">
      <c r="A45" s="186"/>
      <c r="B45" s="121"/>
      <c r="C45" s="121"/>
      <c r="D45" s="125"/>
      <c r="E45" s="121"/>
      <c r="F45" s="131"/>
      <c r="G45" s="132"/>
      <c r="H45" s="121"/>
      <c r="I45" s="111"/>
      <c r="J45" s="121"/>
      <c r="K45" s="111"/>
      <c r="L45" s="111"/>
      <c r="M45" s="111"/>
      <c r="N45" s="73"/>
      <c r="O45" s="73"/>
      <c r="P45" s="73"/>
      <c r="Q45" s="74" t="str">
        <f t="shared" si="4"/>
        <v/>
      </c>
      <c r="R45" s="75"/>
      <c r="S45" s="74" t="str">
        <f t="shared" si="5"/>
        <v/>
      </c>
      <c r="T45" s="76"/>
      <c r="U45" s="74" t="str">
        <f t="shared" si="0"/>
        <v/>
      </c>
      <c r="V45" s="73"/>
      <c r="W45" s="76"/>
      <c r="X45" s="74" t="str">
        <f t="shared" si="9"/>
        <v/>
      </c>
      <c r="Y45" s="75"/>
      <c r="Z45" s="75"/>
      <c r="AA45" s="74" t="str">
        <f t="shared" si="6"/>
        <v/>
      </c>
      <c r="AB45" s="75"/>
      <c r="AC45" s="75"/>
      <c r="AD45" s="74" t="str">
        <f t="shared" si="1"/>
        <v/>
      </c>
      <c r="AE45" s="75"/>
      <c r="AF45" s="75"/>
      <c r="AG45" s="74" t="str">
        <f t="shared" si="7"/>
        <v/>
      </c>
      <c r="AH45" s="75"/>
      <c r="AI45" s="75"/>
      <c r="AJ45" s="74" t="str">
        <f t="shared" si="8"/>
        <v/>
      </c>
      <c r="AK45" s="75"/>
      <c r="AL45" s="77" t="str">
        <f t="shared" si="2"/>
        <v/>
      </c>
      <c r="AM45" s="77" t="str">
        <f t="shared" si="3"/>
        <v/>
      </c>
      <c r="AN45" s="111"/>
      <c r="AO45" s="111"/>
      <c r="AP45" s="123"/>
      <c r="AQ45" s="124"/>
      <c r="AR45" s="111"/>
      <c r="AS45" s="111"/>
      <c r="AT45" s="111"/>
      <c r="AU45" s="111"/>
      <c r="AV45" s="111"/>
      <c r="AW45" s="111"/>
      <c r="AX45" s="111"/>
      <c r="AY45" s="111"/>
      <c r="AZ45" s="111"/>
      <c r="BA45" s="111"/>
      <c r="BB45" s="111"/>
      <c r="BC45" s="81">
        <v>3</v>
      </c>
      <c r="BD45" s="79"/>
      <c r="BE45" s="80"/>
      <c r="BF45" s="80"/>
      <c r="BG45" s="80"/>
      <c r="BH45" s="80"/>
    </row>
    <row r="46" spans="1:60" x14ac:dyDescent="0.25">
      <c r="A46" s="186"/>
      <c r="B46" s="121"/>
      <c r="C46" s="121"/>
      <c r="D46" s="125"/>
      <c r="E46" s="121"/>
      <c r="F46" s="131"/>
      <c r="G46" s="132"/>
      <c r="H46" s="121"/>
      <c r="I46" s="111"/>
      <c r="J46" s="121"/>
      <c r="K46" s="111"/>
      <c r="L46" s="111"/>
      <c r="M46" s="111"/>
      <c r="N46" s="73"/>
      <c r="O46" s="73"/>
      <c r="P46" s="73"/>
      <c r="Q46" s="74" t="str">
        <f t="shared" si="4"/>
        <v/>
      </c>
      <c r="R46" s="75"/>
      <c r="S46" s="74" t="str">
        <f t="shared" si="5"/>
        <v/>
      </c>
      <c r="T46" s="76"/>
      <c r="U46" s="74" t="str">
        <f t="shared" si="0"/>
        <v/>
      </c>
      <c r="V46" s="73"/>
      <c r="W46" s="76"/>
      <c r="X46" s="74" t="str">
        <f t="shared" si="9"/>
        <v/>
      </c>
      <c r="Y46" s="75"/>
      <c r="Z46" s="75"/>
      <c r="AA46" s="74" t="str">
        <f t="shared" si="6"/>
        <v/>
      </c>
      <c r="AB46" s="75"/>
      <c r="AC46" s="75"/>
      <c r="AD46" s="74" t="str">
        <f t="shared" si="1"/>
        <v/>
      </c>
      <c r="AE46" s="75"/>
      <c r="AF46" s="75"/>
      <c r="AG46" s="74" t="str">
        <f t="shared" si="7"/>
        <v/>
      </c>
      <c r="AH46" s="75"/>
      <c r="AI46" s="75"/>
      <c r="AJ46" s="74" t="str">
        <f t="shared" si="8"/>
        <v/>
      </c>
      <c r="AK46" s="75"/>
      <c r="AL46" s="77" t="str">
        <f t="shared" si="2"/>
        <v/>
      </c>
      <c r="AM46" s="77" t="str">
        <f t="shared" si="3"/>
        <v/>
      </c>
      <c r="AN46" s="111"/>
      <c r="AO46" s="111"/>
      <c r="AP46" s="123"/>
      <c r="AQ46" s="124"/>
      <c r="AR46" s="111"/>
      <c r="AS46" s="111"/>
      <c r="AT46" s="111"/>
      <c r="AU46" s="111"/>
      <c r="AV46" s="111"/>
      <c r="AW46" s="111"/>
      <c r="AX46" s="111"/>
      <c r="AY46" s="111"/>
      <c r="AZ46" s="111"/>
      <c r="BA46" s="111"/>
      <c r="BB46" s="111"/>
      <c r="BC46" s="81">
        <v>4</v>
      </c>
      <c r="BD46" s="79"/>
      <c r="BE46" s="80"/>
      <c r="BF46" s="80"/>
      <c r="BG46" s="80"/>
      <c r="BH46" s="80"/>
    </row>
    <row r="47" spans="1:60" x14ac:dyDescent="0.25">
      <c r="A47" s="186"/>
      <c r="B47" s="121"/>
      <c r="C47" s="121"/>
      <c r="D47" s="125"/>
      <c r="E47" s="121"/>
      <c r="F47" s="131"/>
      <c r="G47" s="132"/>
      <c r="H47" s="121"/>
      <c r="I47" s="111"/>
      <c r="J47" s="121"/>
      <c r="K47" s="111"/>
      <c r="L47" s="111"/>
      <c r="M47" s="111"/>
      <c r="N47" s="73"/>
      <c r="O47" s="73"/>
      <c r="P47" s="73"/>
      <c r="Q47" s="74" t="str">
        <f t="shared" si="4"/>
        <v/>
      </c>
      <c r="R47" s="75"/>
      <c r="S47" s="74" t="str">
        <f t="shared" si="5"/>
        <v/>
      </c>
      <c r="T47" s="76"/>
      <c r="U47" s="74" t="str">
        <f t="shared" si="0"/>
        <v/>
      </c>
      <c r="V47" s="73"/>
      <c r="W47" s="76"/>
      <c r="X47" s="74" t="str">
        <f t="shared" si="9"/>
        <v/>
      </c>
      <c r="Y47" s="75"/>
      <c r="Z47" s="75"/>
      <c r="AA47" s="74" t="str">
        <f t="shared" si="6"/>
        <v/>
      </c>
      <c r="AB47" s="75"/>
      <c r="AC47" s="75"/>
      <c r="AD47" s="74" t="str">
        <f t="shared" si="1"/>
        <v/>
      </c>
      <c r="AE47" s="75"/>
      <c r="AF47" s="75"/>
      <c r="AG47" s="74" t="str">
        <f t="shared" si="7"/>
        <v/>
      </c>
      <c r="AH47" s="75"/>
      <c r="AI47" s="75"/>
      <c r="AJ47" s="74" t="str">
        <f t="shared" si="8"/>
        <v/>
      </c>
      <c r="AK47" s="75"/>
      <c r="AL47" s="77" t="str">
        <f t="shared" si="2"/>
        <v/>
      </c>
      <c r="AM47" s="77" t="str">
        <f t="shared" si="3"/>
        <v/>
      </c>
      <c r="AN47" s="111"/>
      <c r="AO47" s="111"/>
      <c r="AP47" s="123"/>
      <c r="AQ47" s="124"/>
      <c r="AR47" s="111"/>
      <c r="AS47" s="111"/>
      <c r="AT47" s="111"/>
      <c r="AU47" s="111"/>
      <c r="AV47" s="111"/>
      <c r="AW47" s="111"/>
      <c r="AX47" s="111"/>
      <c r="AY47" s="111"/>
      <c r="AZ47" s="111"/>
      <c r="BA47" s="111"/>
      <c r="BB47" s="111"/>
      <c r="BC47" s="81">
        <v>5</v>
      </c>
      <c r="BD47" s="79"/>
      <c r="BE47" s="80"/>
      <c r="BF47" s="80"/>
      <c r="BG47" s="80"/>
      <c r="BH47" s="80"/>
    </row>
  </sheetData>
  <sheetProtection algorithmName="SHA-512" hashValue="G3BkFLZmBlBmYcydggk8OqXwy2iT5YhC8b6HZB3F2SuhB9yVa+9PR7UmoB4cIsKgHnYa6Qxvyumlyuyesaj2mw==" saltValue="WMWEsNig5Pret61m5aJH6g==" spinCount="100000" sheet="1" formatCells="0" formatColumns="0" formatRows="0"/>
  <mergeCells count="271">
    <mergeCell ref="AY8:AY12"/>
    <mergeCell ref="AS8:AS12"/>
    <mergeCell ref="AT8:AT12"/>
    <mergeCell ref="AV8:AV12"/>
    <mergeCell ref="AU8:AU12"/>
    <mergeCell ref="BA3:BA7"/>
    <mergeCell ref="AZ3:AZ7"/>
    <mergeCell ref="AT1:BA1"/>
    <mergeCell ref="AZ8:AZ12"/>
    <mergeCell ref="BA8:BA12"/>
    <mergeCell ref="BB43:BB47"/>
    <mergeCell ref="BB1:BH1"/>
    <mergeCell ref="BB3:BB7"/>
    <mergeCell ref="BB8:BB12"/>
    <mergeCell ref="BB13:BB17"/>
    <mergeCell ref="BB18:BB22"/>
    <mergeCell ref="BB23:BB27"/>
    <mergeCell ref="BB28:BB32"/>
    <mergeCell ref="BB33:BB37"/>
    <mergeCell ref="BB38:BB42"/>
    <mergeCell ref="BC2:BD2"/>
    <mergeCell ref="A43:A47"/>
    <mergeCell ref="B43:B47"/>
    <mergeCell ref="C43:C47"/>
    <mergeCell ref="D43:D47"/>
    <mergeCell ref="E43:E47"/>
    <mergeCell ref="F43:F47"/>
    <mergeCell ref="G43:G47"/>
    <mergeCell ref="H43:H47"/>
    <mergeCell ref="B38:B42"/>
    <mergeCell ref="C38:C42"/>
    <mergeCell ref="D38:D42"/>
    <mergeCell ref="E38:E42"/>
    <mergeCell ref="F38:F42"/>
    <mergeCell ref="G38:G42"/>
    <mergeCell ref="H38:H42"/>
    <mergeCell ref="L3:L7"/>
    <mergeCell ref="G3:G7"/>
    <mergeCell ref="H3:H7"/>
    <mergeCell ref="AR3:AR7"/>
    <mergeCell ref="AR8:AR12"/>
    <mergeCell ref="M8:M12"/>
    <mergeCell ref="AN8:AN12"/>
    <mergeCell ref="K8:K12"/>
    <mergeCell ref="L8:L12"/>
    <mergeCell ref="A3:A7"/>
    <mergeCell ref="A8:A12"/>
    <mergeCell ref="A13:A17"/>
    <mergeCell ref="A18:A22"/>
    <mergeCell ref="A23:A27"/>
    <mergeCell ref="A28:A32"/>
    <mergeCell ref="A33:A37"/>
    <mergeCell ref="A38:A42"/>
    <mergeCell ref="AX8:AX12"/>
    <mergeCell ref="B18:B22"/>
    <mergeCell ref="C18:C22"/>
    <mergeCell ref="D18:D22"/>
    <mergeCell ref="E18:E22"/>
    <mergeCell ref="B3:B7"/>
    <mergeCell ref="F18:F22"/>
    <mergeCell ref="I18:I22"/>
    <mergeCell ref="J18:J22"/>
    <mergeCell ref="K18:K22"/>
    <mergeCell ref="L18:L22"/>
    <mergeCell ref="AN18:AN22"/>
    <mergeCell ref="G18:G22"/>
    <mergeCell ref="H18:H22"/>
    <mergeCell ref="AP28:AP32"/>
    <mergeCell ref="AQ28:AQ32"/>
    <mergeCell ref="H2:I2"/>
    <mergeCell ref="J2:K2"/>
    <mergeCell ref="L2:M2"/>
    <mergeCell ref="W2:Y2"/>
    <mergeCell ref="Z2:AB2"/>
    <mergeCell ref="I3:I7"/>
    <mergeCell ref="J3:J7"/>
    <mergeCell ref="K3:K7"/>
    <mergeCell ref="AY3:AY7"/>
    <mergeCell ref="M3:M7"/>
    <mergeCell ref="AN3:AN7"/>
    <mergeCell ref="AT3:AT7"/>
    <mergeCell ref="AV3:AV7"/>
    <mergeCell ref="AW3:AW7"/>
    <mergeCell ref="AC2:AD2"/>
    <mergeCell ref="P2:Q2"/>
    <mergeCell ref="R2:S2"/>
    <mergeCell ref="T2:V2"/>
    <mergeCell ref="AP2:AQ2"/>
    <mergeCell ref="AQ3:AQ7"/>
    <mergeCell ref="AP3:AP7"/>
    <mergeCell ref="AS3:AS7"/>
    <mergeCell ref="AF2:AH2"/>
    <mergeCell ref="AI2:AK2"/>
    <mergeCell ref="N1:AK1"/>
    <mergeCell ref="AU3:AU7"/>
    <mergeCell ref="AX3:AX7"/>
    <mergeCell ref="H1:M1"/>
    <mergeCell ref="A1:G1"/>
    <mergeCell ref="AP8:AP12"/>
    <mergeCell ref="AQ8:AQ12"/>
    <mergeCell ref="AP13:AP17"/>
    <mergeCell ref="AQ13:AQ17"/>
    <mergeCell ref="J13:J17"/>
    <mergeCell ref="K13:K17"/>
    <mergeCell ref="L13:L17"/>
    <mergeCell ref="M13:M17"/>
    <mergeCell ref="AN13:AN17"/>
    <mergeCell ref="AO3:AO7"/>
    <mergeCell ref="B13:B17"/>
    <mergeCell ref="C3:C7"/>
    <mergeCell ref="D3:D7"/>
    <mergeCell ref="E3:E7"/>
    <mergeCell ref="F3:F7"/>
    <mergeCell ref="E2:F2"/>
    <mergeCell ref="B8:B12"/>
    <mergeCell ref="C8:C12"/>
    <mergeCell ref="AW8:AW12"/>
    <mergeCell ref="AT23:AT27"/>
    <mergeCell ref="AT13:AT17"/>
    <mergeCell ref="AV23:AV27"/>
    <mergeCell ref="AR18:AR22"/>
    <mergeCell ref="AS18:AS22"/>
    <mergeCell ref="AR23:AR27"/>
    <mergeCell ref="AS23:AS27"/>
    <mergeCell ref="E23:E27"/>
    <mergeCell ref="F23:F27"/>
    <mergeCell ref="G23:G27"/>
    <mergeCell ref="H23:H27"/>
    <mergeCell ref="AP18:AP22"/>
    <mergeCell ref="AQ18:AQ22"/>
    <mergeCell ref="AP23:AP27"/>
    <mergeCell ref="AQ23:AQ27"/>
    <mergeCell ref="AN23:AN27"/>
    <mergeCell ref="M18:M22"/>
    <mergeCell ref="I23:I27"/>
    <mergeCell ref="J23:J27"/>
    <mergeCell ref="AT18:AT22"/>
    <mergeCell ref="AV18:AV22"/>
    <mergeCell ref="AV13:AV17"/>
    <mergeCell ref="D13:D17"/>
    <mergeCell ref="E13:E17"/>
    <mergeCell ref="F13:F17"/>
    <mergeCell ref="G13:G17"/>
    <mergeCell ref="H13:H17"/>
    <mergeCell ref="AO18:AO22"/>
    <mergeCell ref="AO23:AO27"/>
    <mergeCell ref="D8:D12"/>
    <mergeCell ref="E8:E12"/>
    <mergeCell ref="AO8:AO12"/>
    <mergeCell ref="F8:F12"/>
    <mergeCell ref="G8:G12"/>
    <mergeCell ref="H8:H12"/>
    <mergeCell ref="I8:I12"/>
    <mergeCell ref="J8:J12"/>
    <mergeCell ref="I13:I17"/>
    <mergeCell ref="AV33:AV37"/>
    <mergeCell ref="G33:G37"/>
    <mergeCell ref="H33:H37"/>
    <mergeCell ref="AW33:AW37"/>
    <mergeCell ref="AU33:AU37"/>
    <mergeCell ref="AO28:AO32"/>
    <mergeCell ref="AO33:AO37"/>
    <mergeCell ref="AU28:AU32"/>
    <mergeCell ref="AN28:AN32"/>
    <mergeCell ref="AW28:AW32"/>
    <mergeCell ref="AP33:AP37"/>
    <mergeCell ref="AQ33:AQ37"/>
    <mergeCell ref="AR33:AR37"/>
    <mergeCell ref="AS33:AS37"/>
    <mergeCell ref="I28:I32"/>
    <mergeCell ref="J28:J32"/>
    <mergeCell ref="K28:K32"/>
    <mergeCell ref="L28:L32"/>
    <mergeCell ref="M28:M32"/>
    <mergeCell ref="I33:I37"/>
    <mergeCell ref="J33:J37"/>
    <mergeCell ref="K33:K37"/>
    <mergeCell ref="L33:L37"/>
    <mergeCell ref="M33:M37"/>
    <mergeCell ref="C33:C37"/>
    <mergeCell ref="D33:D37"/>
    <mergeCell ref="E33:E37"/>
    <mergeCell ref="F33:F37"/>
    <mergeCell ref="AN33:AN37"/>
    <mergeCell ref="AT33:AT37"/>
    <mergeCell ref="AR28:AR32"/>
    <mergeCell ref="AS28:AS32"/>
    <mergeCell ref="B28:B32"/>
    <mergeCell ref="C28:C32"/>
    <mergeCell ref="D28:D32"/>
    <mergeCell ref="E28:E32"/>
    <mergeCell ref="F28:F32"/>
    <mergeCell ref="G28:G32"/>
    <mergeCell ref="H28:H32"/>
    <mergeCell ref="B23:B27"/>
    <mergeCell ref="C23:C27"/>
    <mergeCell ref="D23:D27"/>
    <mergeCell ref="AO13:AO17"/>
    <mergeCell ref="AU13:AU17"/>
    <mergeCell ref="AW18:AW22"/>
    <mergeCell ref="C13:C17"/>
    <mergeCell ref="I38:I42"/>
    <mergeCell ref="J38:J42"/>
    <mergeCell ref="K38:K42"/>
    <mergeCell ref="L38:L42"/>
    <mergeCell ref="AV38:AV42"/>
    <mergeCell ref="AU38:AU42"/>
    <mergeCell ref="AW23:AW27"/>
    <mergeCell ref="K23:K27"/>
    <mergeCell ref="L23:L27"/>
    <mergeCell ref="M23:M27"/>
    <mergeCell ref="AV28:AV32"/>
    <mergeCell ref="AU18:AU22"/>
    <mergeCell ref="AU23:AU27"/>
    <mergeCell ref="AR13:AR17"/>
    <mergeCell ref="AS13:AS17"/>
    <mergeCell ref="AT28:AT32"/>
    <mergeCell ref="B33:B37"/>
    <mergeCell ref="M38:M42"/>
    <mergeCell ref="AN38:AN42"/>
    <mergeCell ref="AT38:AT42"/>
    <mergeCell ref="AP38:AP42"/>
    <mergeCell ref="AQ38:AQ42"/>
    <mergeCell ref="AS38:AS42"/>
    <mergeCell ref="AR43:AR47"/>
    <mergeCell ref="AS43:AS47"/>
    <mergeCell ref="AR38:AR42"/>
    <mergeCell ref="AO38:AO42"/>
    <mergeCell ref="I43:I47"/>
    <mergeCell ref="J43:J47"/>
    <mergeCell ref="K43:K47"/>
    <mergeCell ref="L43:L47"/>
    <mergeCell ref="M43:M47"/>
    <mergeCell ref="AN43:AN47"/>
    <mergeCell ref="AT43:AT47"/>
    <mergeCell ref="AV43:AV47"/>
    <mergeCell ref="AU43:AU47"/>
    <mergeCell ref="AO43:AO47"/>
    <mergeCell ref="AP43:AP47"/>
    <mergeCell ref="AQ43:AQ47"/>
    <mergeCell ref="AW43:AW47"/>
    <mergeCell ref="AZ38:AZ42"/>
    <mergeCell ref="BA38:BA42"/>
    <mergeCell ref="AZ43:AZ47"/>
    <mergeCell ref="BA43:BA47"/>
    <mergeCell ref="AX38:AX42"/>
    <mergeCell ref="AY38:AY42"/>
    <mergeCell ref="AX43:AX47"/>
    <mergeCell ref="AY43:AY47"/>
    <mergeCell ref="AX33:AX37"/>
    <mergeCell ref="AY33:AY37"/>
    <mergeCell ref="BA23:BA27"/>
    <mergeCell ref="AW38:AW42"/>
    <mergeCell ref="AY13:AY17"/>
    <mergeCell ref="AX18:AX22"/>
    <mergeCell ref="AY18:AY22"/>
    <mergeCell ref="BA13:BA17"/>
    <mergeCell ref="BA18:BA22"/>
    <mergeCell ref="AZ28:AZ32"/>
    <mergeCell ref="BA28:BA32"/>
    <mergeCell ref="BA33:BA37"/>
    <mergeCell ref="AZ33:AZ37"/>
    <mergeCell ref="AX28:AX32"/>
    <mergeCell ref="AY28:AY32"/>
    <mergeCell ref="AX13:AX17"/>
    <mergeCell ref="AX23:AX27"/>
    <mergeCell ref="AZ13:AZ17"/>
    <mergeCell ref="AZ18:AZ22"/>
    <mergeCell ref="AZ23:AZ27"/>
    <mergeCell ref="AY23:AY27"/>
    <mergeCell ref="AW13:AW17"/>
  </mergeCells>
  <conditionalFormatting sqref="Y23 AE9:AF9">
    <cfRule type="containsText" dxfId="6482" priority="732" operator="containsText" text="BAJA">
      <formula>NOT(ISERROR(SEARCH("BAJA",Y9)))</formula>
    </cfRule>
    <cfRule type="containsText" dxfId="6481" priority="733" operator="containsText" text="MEDIA">
      <formula>NOT(ISERROR(SEARCH("MEDIA",Y9)))</formula>
    </cfRule>
    <cfRule type="containsText" dxfId="6480" priority="734" operator="containsText" text="ALTA">
      <formula>NOT(ISERROR(SEARCH("ALTA",Y9)))</formula>
    </cfRule>
  </conditionalFormatting>
  <conditionalFormatting sqref="W13 Z13 AB13:AC13 AH13:AI13 X13:X17 AE13:AF13">
    <cfRule type="containsText" dxfId="6479" priority="870" operator="containsText" text="BAJA">
      <formula>NOT(ISERROR(SEARCH("BAJA",W13)))</formula>
    </cfRule>
    <cfRule type="containsText" dxfId="6478" priority="871" operator="containsText" text="MEDIA">
      <formula>NOT(ISERROR(SEARCH("MEDIA",W13)))</formula>
    </cfRule>
    <cfRule type="containsText" dxfId="6477" priority="872" operator="containsText" text="ALTA">
      <formula>NOT(ISERROR(SEARCH("ALTA",W13)))</formula>
    </cfRule>
  </conditionalFormatting>
  <conditionalFormatting sqref="AK18">
    <cfRule type="containsText" dxfId="6476" priority="780" operator="containsText" text="BAJA">
      <formula>NOT(ISERROR(SEARCH("BAJA",AK18)))</formula>
    </cfRule>
    <cfRule type="containsText" dxfId="6475" priority="781" operator="containsText" text="MEDIA">
      <formula>NOT(ISERROR(SEARCH("MEDIA",AK18)))</formula>
    </cfRule>
    <cfRule type="containsText" dxfId="6474" priority="782" operator="containsText" text="ALTA">
      <formula>NOT(ISERROR(SEARCH("ALTA",AK18)))</formula>
    </cfRule>
  </conditionalFormatting>
  <conditionalFormatting sqref="AB14:AC14">
    <cfRule type="containsText" dxfId="6473" priority="846" operator="containsText" text="BAJA">
      <formula>NOT(ISERROR(SEARCH("BAJA",AB14)))</formula>
    </cfRule>
    <cfRule type="containsText" dxfId="6472" priority="847" operator="containsText" text="MEDIA">
      <formula>NOT(ISERROR(SEARCH("MEDIA",AB14)))</formula>
    </cfRule>
    <cfRule type="containsText" dxfId="6471" priority="848" operator="containsText" text="ALTA">
      <formula>NOT(ISERROR(SEARCH("ALTA",AB14)))</formula>
    </cfRule>
  </conditionalFormatting>
  <conditionalFormatting sqref="AB15:AC15">
    <cfRule type="containsText" dxfId="6470" priority="843" operator="containsText" text="BAJA">
      <formula>NOT(ISERROR(SEARCH("BAJA",AB15)))</formula>
    </cfRule>
    <cfRule type="containsText" dxfId="6469" priority="844" operator="containsText" text="MEDIA">
      <formula>NOT(ISERROR(SEARCH("MEDIA",AB15)))</formula>
    </cfRule>
    <cfRule type="containsText" dxfId="6468" priority="845" operator="containsText" text="ALTA">
      <formula>NOT(ISERROR(SEARCH("ALTA",AB15)))</formula>
    </cfRule>
  </conditionalFormatting>
  <conditionalFormatting sqref="O13:P13 V13">
    <cfRule type="containsText" dxfId="6467" priority="837" operator="containsText" text="BAJA">
      <formula>NOT(ISERROR(SEARCH("BAJA",O13)))</formula>
    </cfRule>
    <cfRule type="containsText" dxfId="6466" priority="838" operator="containsText" text="MEDIA">
      <formula>NOT(ISERROR(SEARCH("MEDIA",O13)))</formula>
    </cfRule>
    <cfRule type="containsText" dxfId="6465" priority="839" operator="containsText" text="ALTA">
      <formula>NOT(ISERROR(SEARCH("ALTA",O13)))</formula>
    </cfRule>
  </conditionalFormatting>
  <conditionalFormatting sqref="Y13">
    <cfRule type="containsText" dxfId="6464" priority="834" operator="containsText" text="BAJA">
      <formula>NOT(ISERROR(SEARCH("BAJA",Y13)))</formula>
    </cfRule>
    <cfRule type="containsText" dxfId="6463" priority="835" operator="containsText" text="MEDIA">
      <formula>NOT(ISERROR(SEARCH("MEDIA",Y13)))</formula>
    </cfRule>
    <cfRule type="containsText" dxfId="6462" priority="836" operator="containsText" text="ALTA">
      <formula>NOT(ISERROR(SEARCH("ALTA",Y13)))</formula>
    </cfRule>
  </conditionalFormatting>
  <conditionalFormatting sqref="AK13">
    <cfRule type="containsText" dxfId="6461" priority="831" operator="containsText" text="BAJA">
      <formula>NOT(ISERROR(SEARCH("BAJA",AK13)))</formula>
    </cfRule>
    <cfRule type="containsText" dxfId="6460" priority="832" operator="containsText" text="MEDIA">
      <formula>NOT(ISERROR(SEARCH("MEDIA",AK13)))</formula>
    </cfRule>
    <cfRule type="containsText" dxfId="6459" priority="833" operator="containsText" text="ALTA">
      <formula>NOT(ISERROR(SEARCH("ALTA",AK13)))</formula>
    </cfRule>
  </conditionalFormatting>
  <conditionalFormatting sqref="W18 Z18 AB18:AC18 AH18:AI18 X18:X22 AE18:AF18">
    <cfRule type="containsText" dxfId="6458" priority="819" operator="containsText" text="BAJA">
      <formula>NOT(ISERROR(SEARCH("BAJA",W18)))</formula>
    </cfRule>
    <cfRule type="containsText" dxfId="6457" priority="820" operator="containsText" text="MEDIA">
      <formula>NOT(ISERROR(SEARCH("MEDIA",W18)))</formula>
    </cfRule>
    <cfRule type="containsText" dxfId="6456" priority="821" operator="containsText" text="ALTA">
      <formula>NOT(ISERROR(SEARCH("ALTA",W18)))</formula>
    </cfRule>
  </conditionalFormatting>
  <conditionalFormatting sqref="AB19:AC19">
    <cfRule type="containsText" dxfId="6455" priority="795" operator="containsText" text="BAJA">
      <formula>NOT(ISERROR(SEARCH("BAJA",AB19)))</formula>
    </cfRule>
    <cfRule type="containsText" dxfId="6454" priority="796" operator="containsText" text="MEDIA">
      <formula>NOT(ISERROR(SEARCH("MEDIA",AB19)))</formula>
    </cfRule>
    <cfRule type="containsText" dxfId="6453" priority="797" operator="containsText" text="ALTA">
      <formula>NOT(ISERROR(SEARCH("ALTA",AB19)))</formula>
    </cfRule>
  </conditionalFormatting>
  <conditionalFormatting sqref="AB20:AC20">
    <cfRule type="containsText" dxfId="6452" priority="792" operator="containsText" text="BAJA">
      <formula>NOT(ISERROR(SEARCH("BAJA",AB20)))</formula>
    </cfRule>
    <cfRule type="containsText" dxfId="6451" priority="793" operator="containsText" text="MEDIA">
      <formula>NOT(ISERROR(SEARCH("MEDIA",AB20)))</formula>
    </cfRule>
    <cfRule type="containsText" dxfId="6450" priority="794" operator="containsText" text="ALTA">
      <formula>NOT(ISERROR(SEARCH("ALTA",AB20)))</formula>
    </cfRule>
  </conditionalFormatting>
  <conditionalFormatting sqref="N18:P18 V18">
    <cfRule type="containsText" dxfId="6449" priority="786" operator="containsText" text="BAJA">
      <formula>NOT(ISERROR(SEARCH("BAJA",N18)))</formula>
    </cfRule>
    <cfRule type="containsText" dxfId="6448" priority="787" operator="containsText" text="MEDIA">
      <formula>NOT(ISERROR(SEARCH("MEDIA",N18)))</formula>
    </cfRule>
    <cfRule type="containsText" dxfId="6447" priority="788" operator="containsText" text="ALTA">
      <formula>NOT(ISERROR(SEARCH("ALTA",N18)))</formula>
    </cfRule>
  </conditionalFormatting>
  <conditionalFormatting sqref="Y18">
    <cfRule type="containsText" dxfId="6446" priority="783" operator="containsText" text="BAJA">
      <formula>NOT(ISERROR(SEARCH("BAJA",Y18)))</formula>
    </cfRule>
    <cfRule type="containsText" dxfId="6445" priority="784" operator="containsText" text="MEDIA">
      <formula>NOT(ISERROR(SEARCH("MEDIA",Y18)))</formula>
    </cfRule>
    <cfRule type="containsText" dxfId="6444" priority="785" operator="containsText" text="ALTA">
      <formula>NOT(ISERROR(SEARCH("ALTA",Y18)))</formula>
    </cfRule>
  </conditionalFormatting>
  <conditionalFormatting sqref="W23 Z23 AB23:AC23 AH23:AI23 X23:X27 AE23:AF23">
    <cfRule type="containsText" dxfId="6443" priority="768" operator="containsText" text="BAJA">
      <formula>NOT(ISERROR(SEARCH("BAJA",W23)))</formula>
    </cfRule>
    <cfRule type="containsText" dxfId="6442" priority="769" operator="containsText" text="MEDIA">
      <formula>NOT(ISERROR(SEARCH("MEDIA",W23)))</formula>
    </cfRule>
    <cfRule type="containsText" dxfId="6441" priority="770" operator="containsText" text="ALTA">
      <formula>NOT(ISERROR(SEARCH("ALTA",W23)))</formula>
    </cfRule>
  </conditionalFormatting>
  <conditionalFormatting sqref="AB24:AC24">
    <cfRule type="containsText" dxfId="6440" priority="744" operator="containsText" text="BAJA">
      <formula>NOT(ISERROR(SEARCH("BAJA",AB24)))</formula>
    </cfRule>
    <cfRule type="containsText" dxfId="6439" priority="745" operator="containsText" text="MEDIA">
      <formula>NOT(ISERROR(SEARCH("MEDIA",AB24)))</formula>
    </cfRule>
    <cfRule type="containsText" dxfId="6438" priority="746" operator="containsText" text="ALTA">
      <formula>NOT(ISERROR(SEARCH("ALTA",AB24)))</formula>
    </cfRule>
  </conditionalFormatting>
  <conditionalFormatting sqref="AB25:AC25">
    <cfRule type="containsText" dxfId="6437" priority="741" operator="containsText" text="BAJA">
      <formula>NOT(ISERROR(SEARCH("BAJA",AB25)))</formula>
    </cfRule>
    <cfRule type="containsText" dxfId="6436" priority="742" operator="containsText" text="MEDIA">
      <formula>NOT(ISERROR(SEARCH("MEDIA",AB25)))</formula>
    </cfRule>
    <cfRule type="containsText" dxfId="6435" priority="743" operator="containsText" text="ALTA">
      <formula>NOT(ISERROR(SEARCH("ALTA",AB25)))</formula>
    </cfRule>
  </conditionalFormatting>
  <conditionalFormatting sqref="N23:P23 V23">
    <cfRule type="containsText" dxfId="6434" priority="735" operator="containsText" text="BAJA">
      <formula>NOT(ISERROR(SEARCH("BAJA",N23)))</formula>
    </cfRule>
    <cfRule type="containsText" dxfId="6433" priority="736" operator="containsText" text="MEDIA">
      <formula>NOT(ISERROR(SEARCH("MEDIA",N23)))</formula>
    </cfRule>
    <cfRule type="containsText" dxfId="6432" priority="737" operator="containsText" text="ALTA">
      <formula>NOT(ISERROR(SEARCH("ALTA",N23)))</formula>
    </cfRule>
  </conditionalFormatting>
  <conditionalFormatting sqref="AK23">
    <cfRule type="containsText" dxfId="6431" priority="729" operator="containsText" text="BAJA">
      <formula>NOT(ISERROR(SEARCH("BAJA",AK23)))</formula>
    </cfRule>
    <cfRule type="containsText" dxfId="6430" priority="730" operator="containsText" text="MEDIA">
      <formula>NOT(ISERROR(SEARCH("MEDIA",AK23)))</formula>
    </cfRule>
    <cfRule type="containsText" dxfId="6429" priority="731" operator="containsText" text="ALTA">
      <formula>NOT(ISERROR(SEARCH("ALTA",AK23)))</formula>
    </cfRule>
  </conditionalFormatting>
  <conditionalFormatting sqref="X4:X7 AJ4:AJ47">
    <cfRule type="containsText" dxfId="6428" priority="972" operator="containsText" text="BAJA">
      <formula>NOT(ISERROR(SEARCH("BAJA",X4)))</formula>
    </cfRule>
    <cfRule type="containsText" dxfId="6427" priority="973" operator="containsText" text="MEDIA">
      <formula>NOT(ISERROR(SEARCH("MEDIA",X4)))</formula>
    </cfRule>
    <cfRule type="containsText" dxfId="6426" priority="974" operator="containsText" text="ALTA">
      <formula>NOT(ISERROR(SEARCH("ALTA",X4)))</formula>
    </cfRule>
  </conditionalFormatting>
  <conditionalFormatting sqref="AT3">
    <cfRule type="containsText" dxfId="6425" priority="951" operator="containsText" text="BAJA">
      <formula>NOT(ISERROR(SEARCH("BAJA",AT3)))</formula>
    </cfRule>
    <cfRule type="containsText" dxfId="6424" priority="952" operator="containsText" text="MEDIA">
      <formula>NOT(ISERROR(SEARCH("MEDIA",AT3)))</formula>
    </cfRule>
    <cfRule type="containsText" dxfId="6423" priority="953" operator="containsText" text="ALTA">
      <formula>NOT(ISERROR(SEARCH("ALTA",AT3)))</formula>
    </cfRule>
  </conditionalFormatting>
  <conditionalFormatting sqref="AN3">
    <cfRule type="containsText" dxfId="6422" priority="948" operator="containsText" text="BAJA">
      <formula>NOT(ISERROR(SEARCH("BAJA",AN3)))</formula>
    </cfRule>
    <cfRule type="containsText" dxfId="6421" priority="949" operator="containsText" text="MEDIA">
      <formula>NOT(ISERROR(SEARCH("MEDIA",AN3)))</formula>
    </cfRule>
    <cfRule type="containsText" dxfId="6420" priority="950" operator="containsText" text="ALTA">
      <formula>NOT(ISERROR(SEARCH("ALTA",AN3)))</formula>
    </cfRule>
  </conditionalFormatting>
  <conditionalFormatting sqref="L3 L8 L13 L18 L23 L28 L33 L38 L43">
    <cfRule type="containsText" dxfId="6419" priority="939" operator="containsText" text="BAJA">
      <formula>NOT(ISERROR(SEARCH("BAJA",L3)))</formula>
    </cfRule>
    <cfRule type="containsText" dxfId="6418" priority="940" operator="containsText" text="MEDIA">
      <formula>NOT(ISERROR(SEARCH("MEDIA",L3)))</formula>
    </cfRule>
    <cfRule type="containsText" dxfId="6417" priority="941" operator="containsText" text="ALTA">
      <formula>NOT(ISERROR(SEARCH("ALTA",L3)))</formula>
    </cfRule>
  </conditionalFormatting>
  <conditionalFormatting sqref="AA3:AA47 AG3:AG47">
    <cfRule type="containsText" dxfId="6416" priority="936" operator="containsText" text="BAJA">
      <formula>NOT(ISERROR(SEARCH("BAJA",AA3)))</formula>
    </cfRule>
    <cfRule type="containsText" dxfId="6415" priority="937" operator="containsText" text="MEDIA">
      <formula>NOT(ISERROR(SEARCH("MEDIA",AA3)))</formula>
    </cfRule>
    <cfRule type="containsText" dxfId="6414" priority="938" operator="containsText" text="ALTA">
      <formula>NOT(ISERROR(SEARCH("ALTA",AA3)))</formula>
    </cfRule>
  </conditionalFormatting>
  <conditionalFormatting sqref="W8 Z8 AH8:AI8 X8:X12 AB8:AC9 AE8:AF8">
    <cfRule type="containsText" dxfId="6413" priority="921" operator="containsText" text="BAJA">
      <formula>NOT(ISERROR(SEARCH("BAJA",W8)))</formula>
    </cfRule>
    <cfRule type="containsText" dxfId="6412" priority="922" operator="containsText" text="MEDIA">
      <formula>NOT(ISERROR(SEARCH("MEDIA",W8)))</formula>
    </cfRule>
    <cfRule type="containsText" dxfId="6411" priority="923" operator="containsText" text="ALTA">
      <formula>NOT(ISERROR(SEARCH("ALTA",W8)))</formula>
    </cfRule>
  </conditionalFormatting>
  <conditionalFormatting sqref="AB9:AC9">
    <cfRule type="containsText" dxfId="6410" priority="897" operator="containsText" text="BAJA">
      <formula>NOT(ISERROR(SEARCH("BAJA",AB9)))</formula>
    </cfRule>
    <cfRule type="containsText" dxfId="6409" priority="898" operator="containsText" text="MEDIA">
      <formula>NOT(ISERROR(SEARCH("MEDIA",AB9)))</formula>
    </cfRule>
    <cfRule type="containsText" dxfId="6408" priority="899" operator="containsText" text="ALTA">
      <formula>NOT(ISERROR(SEARCH("ALTA",AB9)))</formula>
    </cfRule>
  </conditionalFormatting>
  <conditionalFormatting sqref="AB10:AC10">
    <cfRule type="containsText" dxfId="6407" priority="894" operator="containsText" text="BAJA">
      <formula>NOT(ISERROR(SEARCH("BAJA",AB10)))</formula>
    </cfRule>
    <cfRule type="containsText" dxfId="6406" priority="895" operator="containsText" text="MEDIA">
      <formula>NOT(ISERROR(SEARCH("MEDIA",AB10)))</formula>
    </cfRule>
    <cfRule type="containsText" dxfId="6405" priority="896" operator="containsText" text="ALTA">
      <formula>NOT(ISERROR(SEARCH("ALTA",AB10)))</formula>
    </cfRule>
  </conditionalFormatting>
  <conditionalFormatting sqref="O8:P8 V8">
    <cfRule type="containsText" dxfId="6404" priority="888" operator="containsText" text="BAJA">
      <formula>NOT(ISERROR(SEARCH("BAJA",O8)))</formula>
    </cfRule>
    <cfRule type="containsText" dxfId="6403" priority="889" operator="containsText" text="MEDIA">
      <formula>NOT(ISERROR(SEARCH("MEDIA",O8)))</formula>
    </cfRule>
    <cfRule type="containsText" dxfId="6402" priority="890" operator="containsText" text="ALTA">
      <formula>NOT(ISERROR(SEARCH("ALTA",O8)))</formula>
    </cfRule>
  </conditionalFormatting>
  <conditionalFormatting sqref="Y8">
    <cfRule type="containsText" dxfId="6401" priority="885" operator="containsText" text="BAJA">
      <formula>NOT(ISERROR(SEARCH("BAJA",Y8)))</formula>
    </cfRule>
    <cfRule type="containsText" dxfId="6400" priority="886" operator="containsText" text="MEDIA">
      <formula>NOT(ISERROR(SEARCH("MEDIA",Y8)))</formula>
    </cfRule>
    <cfRule type="containsText" dxfId="6399" priority="887" operator="containsText" text="ALTA">
      <formula>NOT(ISERROR(SEARCH("ALTA",Y8)))</formula>
    </cfRule>
  </conditionalFormatting>
  <conditionalFormatting sqref="AK8">
    <cfRule type="containsText" dxfId="6398" priority="882" operator="containsText" text="BAJA">
      <formula>NOT(ISERROR(SEARCH("BAJA",AK8)))</formula>
    </cfRule>
    <cfRule type="containsText" dxfId="6397" priority="883" operator="containsText" text="MEDIA">
      <formula>NOT(ISERROR(SEARCH("MEDIA",AK8)))</formula>
    </cfRule>
    <cfRule type="containsText" dxfId="6396" priority="884" operator="containsText" text="ALTA">
      <formula>NOT(ISERROR(SEARCH("ALTA",AK8)))</formula>
    </cfRule>
  </conditionalFormatting>
  <conditionalFormatting sqref="W28 Z28 AB28:AC28 AH28:AI28 X28:X32 AE28:AF28">
    <cfRule type="containsText" dxfId="6395" priority="705" operator="containsText" text="BAJA">
      <formula>NOT(ISERROR(SEARCH("BAJA",W28)))</formula>
    </cfRule>
    <cfRule type="containsText" dxfId="6394" priority="706" operator="containsText" text="MEDIA">
      <formula>NOT(ISERROR(SEARCH("MEDIA",W28)))</formula>
    </cfRule>
    <cfRule type="containsText" dxfId="6393" priority="707" operator="containsText" text="ALTA">
      <formula>NOT(ISERROR(SEARCH("ALTA",W28)))</formula>
    </cfRule>
  </conditionalFormatting>
  <conditionalFormatting sqref="AB34:AC34">
    <cfRule type="containsText" dxfId="6392" priority="624" operator="containsText" text="BAJA">
      <formula>NOT(ISERROR(SEARCH("BAJA",AB34)))</formula>
    </cfRule>
    <cfRule type="containsText" dxfId="6391" priority="625" operator="containsText" text="MEDIA">
      <formula>NOT(ISERROR(SEARCH("MEDIA",AB34)))</formula>
    </cfRule>
    <cfRule type="containsText" dxfId="6390" priority="626" operator="containsText" text="ALTA">
      <formula>NOT(ISERROR(SEARCH("ALTA",AB34)))</formula>
    </cfRule>
  </conditionalFormatting>
  <conditionalFormatting sqref="AB29:AC29">
    <cfRule type="containsText" dxfId="6389" priority="681" operator="containsText" text="BAJA">
      <formula>NOT(ISERROR(SEARCH("BAJA",AB29)))</formula>
    </cfRule>
    <cfRule type="containsText" dxfId="6388" priority="682" operator="containsText" text="MEDIA">
      <formula>NOT(ISERROR(SEARCH("MEDIA",AB29)))</formula>
    </cfRule>
    <cfRule type="containsText" dxfId="6387" priority="683" operator="containsText" text="ALTA">
      <formula>NOT(ISERROR(SEARCH("ALTA",AB29)))</formula>
    </cfRule>
  </conditionalFormatting>
  <conditionalFormatting sqref="AB30:AC30">
    <cfRule type="containsText" dxfId="6386" priority="678" operator="containsText" text="BAJA">
      <formula>NOT(ISERROR(SEARCH("BAJA",AB30)))</formula>
    </cfRule>
    <cfRule type="containsText" dxfId="6385" priority="679" operator="containsText" text="MEDIA">
      <formula>NOT(ISERROR(SEARCH("MEDIA",AB30)))</formula>
    </cfRule>
    <cfRule type="containsText" dxfId="6384" priority="680" operator="containsText" text="ALTA">
      <formula>NOT(ISERROR(SEARCH("ALTA",AB30)))</formula>
    </cfRule>
  </conditionalFormatting>
  <conditionalFormatting sqref="N28:P28 V28">
    <cfRule type="containsText" dxfId="6383" priority="672" operator="containsText" text="BAJA">
      <formula>NOT(ISERROR(SEARCH("BAJA",N28)))</formula>
    </cfRule>
    <cfRule type="containsText" dxfId="6382" priority="673" operator="containsText" text="MEDIA">
      <formula>NOT(ISERROR(SEARCH("MEDIA",N28)))</formula>
    </cfRule>
    <cfRule type="containsText" dxfId="6381" priority="674" operator="containsText" text="ALTA">
      <formula>NOT(ISERROR(SEARCH("ALTA",N28)))</formula>
    </cfRule>
  </conditionalFormatting>
  <conditionalFormatting sqref="Y28">
    <cfRule type="containsText" dxfId="6380" priority="669" operator="containsText" text="BAJA">
      <formula>NOT(ISERROR(SEARCH("BAJA",Y28)))</formula>
    </cfRule>
    <cfRule type="containsText" dxfId="6379" priority="670" operator="containsText" text="MEDIA">
      <formula>NOT(ISERROR(SEARCH("MEDIA",Y28)))</formula>
    </cfRule>
    <cfRule type="containsText" dxfId="6378" priority="671" operator="containsText" text="ALTA">
      <formula>NOT(ISERROR(SEARCH("ALTA",Y28)))</formula>
    </cfRule>
  </conditionalFormatting>
  <conditionalFormatting sqref="AK28">
    <cfRule type="containsText" dxfId="6377" priority="666" operator="containsText" text="BAJA">
      <formula>NOT(ISERROR(SEARCH("BAJA",AK28)))</formula>
    </cfRule>
    <cfRule type="containsText" dxfId="6376" priority="667" operator="containsText" text="MEDIA">
      <formula>NOT(ISERROR(SEARCH("MEDIA",AK28)))</formula>
    </cfRule>
    <cfRule type="containsText" dxfId="6375" priority="668" operator="containsText" text="ALTA">
      <formula>NOT(ISERROR(SEARCH("ALTA",AK28)))</formula>
    </cfRule>
  </conditionalFormatting>
  <conditionalFormatting sqref="W33 Z33 AB33:AC33 AH33:AI33 X33:X37 AE33:AF33">
    <cfRule type="containsText" dxfId="6374" priority="648" operator="containsText" text="BAJA">
      <formula>NOT(ISERROR(SEARCH("BAJA",W33)))</formula>
    </cfRule>
    <cfRule type="containsText" dxfId="6373" priority="649" operator="containsText" text="MEDIA">
      <formula>NOT(ISERROR(SEARCH("MEDIA",W33)))</formula>
    </cfRule>
    <cfRule type="containsText" dxfId="6372" priority="650" operator="containsText" text="ALTA">
      <formula>NOT(ISERROR(SEARCH("ALTA",W33)))</formula>
    </cfRule>
  </conditionalFormatting>
  <conditionalFormatting sqref="W43 Z43 AB43:AC43 AH43:AI43 X43:X47 AE43:AF43">
    <cfRule type="containsText" dxfId="6371" priority="534" operator="containsText" text="BAJA">
      <formula>NOT(ISERROR(SEARCH("BAJA",W43)))</formula>
    </cfRule>
    <cfRule type="containsText" dxfId="6370" priority="535" operator="containsText" text="MEDIA">
      <formula>NOT(ISERROR(SEARCH("MEDIA",W43)))</formula>
    </cfRule>
    <cfRule type="containsText" dxfId="6369" priority="536" operator="containsText" text="ALTA">
      <formula>NOT(ISERROR(SEARCH("ALTA",W43)))</formula>
    </cfRule>
  </conditionalFormatting>
  <conditionalFormatting sqref="AB35:AC35">
    <cfRule type="containsText" dxfId="6368" priority="621" operator="containsText" text="BAJA">
      <formula>NOT(ISERROR(SEARCH("BAJA",AB35)))</formula>
    </cfRule>
    <cfRule type="containsText" dxfId="6367" priority="622" operator="containsText" text="MEDIA">
      <formula>NOT(ISERROR(SEARCH("MEDIA",AB35)))</formula>
    </cfRule>
    <cfRule type="containsText" dxfId="6366" priority="623" operator="containsText" text="ALTA">
      <formula>NOT(ISERROR(SEARCH("ALTA",AB35)))</formula>
    </cfRule>
  </conditionalFormatting>
  <conditionalFormatting sqref="N33:P33 V33">
    <cfRule type="containsText" dxfId="6365" priority="615" operator="containsText" text="BAJA">
      <formula>NOT(ISERROR(SEARCH("BAJA",N33)))</formula>
    </cfRule>
    <cfRule type="containsText" dxfId="6364" priority="616" operator="containsText" text="MEDIA">
      <formula>NOT(ISERROR(SEARCH("MEDIA",N33)))</formula>
    </cfRule>
    <cfRule type="containsText" dxfId="6363" priority="617" operator="containsText" text="ALTA">
      <formula>NOT(ISERROR(SEARCH("ALTA",N33)))</formula>
    </cfRule>
  </conditionalFormatting>
  <conditionalFormatting sqref="Y33">
    <cfRule type="containsText" dxfId="6362" priority="612" operator="containsText" text="BAJA">
      <formula>NOT(ISERROR(SEARCH("BAJA",Y33)))</formula>
    </cfRule>
    <cfRule type="containsText" dxfId="6361" priority="613" operator="containsText" text="MEDIA">
      <formula>NOT(ISERROR(SEARCH("MEDIA",Y33)))</formula>
    </cfRule>
    <cfRule type="containsText" dxfId="6360" priority="614" operator="containsText" text="ALTA">
      <formula>NOT(ISERROR(SEARCH("ALTA",Y33)))</formula>
    </cfRule>
  </conditionalFormatting>
  <conditionalFormatting sqref="AK33">
    <cfRule type="containsText" dxfId="6359" priority="609" operator="containsText" text="BAJA">
      <formula>NOT(ISERROR(SEARCH("BAJA",AK33)))</formula>
    </cfRule>
    <cfRule type="containsText" dxfId="6358" priority="610" operator="containsText" text="MEDIA">
      <formula>NOT(ISERROR(SEARCH("MEDIA",AK33)))</formula>
    </cfRule>
    <cfRule type="containsText" dxfId="6357" priority="611" operator="containsText" text="ALTA">
      <formula>NOT(ISERROR(SEARCH("ALTA",AK33)))</formula>
    </cfRule>
  </conditionalFormatting>
  <conditionalFormatting sqref="W38 Z38 AB38:AC38 AH38:AI38 X38:X42 AE38:AF38">
    <cfRule type="containsText" dxfId="6356" priority="591" operator="containsText" text="BAJA">
      <formula>NOT(ISERROR(SEARCH("BAJA",W38)))</formula>
    </cfRule>
    <cfRule type="containsText" dxfId="6355" priority="592" operator="containsText" text="MEDIA">
      <formula>NOT(ISERROR(SEARCH("MEDIA",W38)))</formula>
    </cfRule>
    <cfRule type="containsText" dxfId="6354" priority="593" operator="containsText" text="ALTA">
      <formula>NOT(ISERROR(SEARCH("ALTA",W38)))</formula>
    </cfRule>
  </conditionalFormatting>
  <conditionalFormatting sqref="AB39:AC39">
    <cfRule type="containsText" dxfId="6353" priority="567" operator="containsText" text="BAJA">
      <formula>NOT(ISERROR(SEARCH("BAJA",AB39)))</formula>
    </cfRule>
    <cfRule type="containsText" dxfId="6352" priority="568" operator="containsText" text="MEDIA">
      <formula>NOT(ISERROR(SEARCH("MEDIA",AB39)))</formula>
    </cfRule>
    <cfRule type="containsText" dxfId="6351" priority="569" operator="containsText" text="ALTA">
      <formula>NOT(ISERROR(SEARCH("ALTA",AB39)))</formula>
    </cfRule>
  </conditionalFormatting>
  <conditionalFormatting sqref="AB40:AC40">
    <cfRule type="containsText" dxfId="6350" priority="564" operator="containsText" text="BAJA">
      <formula>NOT(ISERROR(SEARCH("BAJA",AB40)))</formula>
    </cfRule>
    <cfRule type="containsText" dxfId="6349" priority="565" operator="containsText" text="MEDIA">
      <formula>NOT(ISERROR(SEARCH("MEDIA",AB40)))</formula>
    </cfRule>
    <cfRule type="containsText" dxfId="6348" priority="566" operator="containsText" text="ALTA">
      <formula>NOT(ISERROR(SEARCH("ALTA",AB40)))</formula>
    </cfRule>
  </conditionalFormatting>
  <conditionalFormatting sqref="N38:P38 V38">
    <cfRule type="containsText" dxfId="6347" priority="558" operator="containsText" text="BAJA">
      <formula>NOT(ISERROR(SEARCH("BAJA",N38)))</formula>
    </cfRule>
    <cfRule type="containsText" dxfId="6346" priority="559" operator="containsText" text="MEDIA">
      <formula>NOT(ISERROR(SEARCH("MEDIA",N38)))</formula>
    </cfRule>
    <cfRule type="containsText" dxfId="6345" priority="560" operator="containsText" text="ALTA">
      <formula>NOT(ISERROR(SEARCH("ALTA",N38)))</formula>
    </cfRule>
  </conditionalFormatting>
  <conditionalFormatting sqref="Y38">
    <cfRule type="containsText" dxfId="6344" priority="555" operator="containsText" text="BAJA">
      <formula>NOT(ISERROR(SEARCH("BAJA",Y38)))</formula>
    </cfRule>
    <cfRule type="containsText" dxfId="6343" priority="556" operator="containsText" text="MEDIA">
      <formula>NOT(ISERROR(SEARCH("MEDIA",Y38)))</formula>
    </cfRule>
    <cfRule type="containsText" dxfId="6342" priority="557" operator="containsText" text="ALTA">
      <formula>NOT(ISERROR(SEARCH("ALTA",Y38)))</formula>
    </cfRule>
  </conditionalFormatting>
  <conditionalFormatting sqref="AK38">
    <cfRule type="containsText" dxfId="6341" priority="552" operator="containsText" text="BAJA">
      <formula>NOT(ISERROR(SEARCH("BAJA",AK38)))</formula>
    </cfRule>
    <cfRule type="containsText" dxfId="6340" priority="553" operator="containsText" text="MEDIA">
      <formula>NOT(ISERROR(SEARCH("MEDIA",AK38)))</formula>
    </cfRule>
    <cfRule type="containsText" dxfId="6339" priority="554" operator="containsText" text="ALTA">
      <formula>NOT(ISERROR(SEARCH("ALTA",AK38)))</formula>
    </cfRule>
  </conditionalFormatting>
  <conditionalFormatting sqref="AF14">
    <cfRule type="containsText" dxfId="6338" priority="432" operator="containsText" text="BAJA">
      <formula>NOT(ISERROR(SEARCH("BAJA",AF14)))</formula>
    </cfRule>
    <cfRule type="containsText" dxfId="6337" priority="433" operator="containsText" text="MEDIA">
      <formula>NOT(ISERROR(SEARCH("MEDIA",AF14)))</formula>
    </cfRule>
    <cfRule type="containsText" dxfId="6336" priority="434" operator="containsText" text="ALTA">
      <formula>NOT(ISERROR(SEARCH("ALTA",AF14)))</formula>
    </cfRule>
  </conditionalFormatting>
  <conditionalFormatting sqref="AB44:AC44">
    <cfRule type="containsText" dxfId="6335" priority="510" operator="containsText" text="BAJA">
      <formula>NOT(ISERROR(SEARCH("BAJA",AB44)))</formula>
    </cfRule>
    <cfRule type="containsText" dxfId="6334" priority="511" operator="containsText" text="MEDIA">
      <formula>NOT(ISERROR(SEARCH("MEDIA",AB44)))</formula>
    </cfRule>
    <cfRule type="containsText" dxfId="6333" priority="512" operator="containsText" text="ALTA">
      <formula>NOT(ISERROR(SEARCH("ALTA",AB44)))</formula>
    </cfRule>
  </conditionalFormatting>
  <conditionalFormatting sqref="AB45:AC45">
    <cfRule type="containsText" dxfId="6332" priority="507" operator="containsText" text="BAJA">
      <formula>NOT(ISERROR(SEARCH("BAJA",AB45)))</formula>
    </cfRule>
    <cfRule type="containsText" dxfId="6331" priority="508" operator="containsText" text="MEDIA">
      <formula>NOT(ISERROR(SEARCH("MEDIA",AB45)))</formula>
    </cfRule>
    <cfRule type="containsText" dxfId="6330" priority="509" operator="containsText" text="ALTA">
      <formula>NOT(ISERROR(SEARCH("ALTA",AB45)))</formula>
    </cfRule>
  </conditionalFormatting>
  <conditionalFormatting sqref="N43:P43 V43">
    <cfRule type="containsText" dxfId="6329" priority="501" operator="containsText" text="BAJA">
      <formula>NOT(ISERROR(SEARCH("BAJA",N43)))</formula>
    </cfRule>
    <cfRule type="containsText" dxfId="6328" priority="502" operator="containsText" text="MEDIA">
      <formula>NOT(ISERROR(SEARCH("MEDIA",N43)))</formula>
    </cfRule>
    <cfRule type="containsText" dxfId="6327" priority="503" operator="containsText" text="ALTA">
      <formula>NOT(ISERROR(SEARCH("ALTA",N43)))</formula>
    </cfRule>
  </conditionalFormatting>
  <conditionalFormatting sqref="Y43">
    <cfRule type="containsText" dxfId="6326" priority="498" operator="containsText" text="BAJA">
      <formula>NOT(ISERROR(SEARCH("BAJA",Y43)))</formula>
    </cfRule>
    <cfRule type="containsText" dxfId="6325" priority="499" operator="containsText" text="MEDIA">
      <formula>NOT(ISERROR(SEARCH("MEDIA",Y43)))</formula>
    </cfRule>
    <cfRule type="containsText" dxfId="6324" priority="500" operator="containsText" text="ALTA">
      <formula>NOT(ISERROR(SEARCH("ALTA",Y43)))</formula>
    </cfRule>
  </conditionalFormatting>
  <conditionalFormatting sqref="AK43">
    <cfRule type="containsText" dxfId="6323" priority="495" operator="containsText" text="BAJA">
      <formula>NOT(ISERROR(SEARCH("BAJA",AK43)))</formula>
    </cfRule>
    <cfRule type="containsText" dxfId="6322" priority="496" operator="containsText" text="MEDIA">
      <formula>NOT(ISERROR(SEARCH("MEDIA",AK43)))</formula>
    </cfRule>
    <cfRule type="containsText" dxfId="6321" priority="497" operator="containsText" text="ALTA">
      <formula>NOT(ISERROR(SEARCH("ALTA",AK43)))</formula>
    </cfRule>
  </conditionalFormatting>
  <conditionalFormatting sqref="O14:P14 V14">
    <cfRule type="containsText" dxfId="6320" priority="447" operator="containsText" text="BAJA">
      <formula>NOT(ISERROR(SEARCH("BAJA",O14)))</formula>
    </cfRule>
    <cfRule type="containsText" dxfId="6319" priority="448" operator="containsText" text="MEDIA">
      <formula>NOT(ISERROR(SEARCH("MEDIA",O14)))</formula>
    </cfRule>
    <cfRule type="containsText" dxfId="6318" priority="449" operator="containsText" text="ALTA">
      <formula>NOT(ISERROR(SEARCH("ALTA",O14)))</formula>
    </cfRule>
  </conditionalFormatting>
  <conditionalFormatting sqref="Y14">
    <cfRule type="containsText" dxfId="6317" priority="444" operator="containsText" text="BAJA">
      <formula>NOT(ISERROR(SEARCH("BAJA",Y14)))</formula>
    </cfRule>
    <cfRule type="containsText" dxfId="6316" priority="445" operator="containsText" text="MEDIA">
      <formula>NOT(ISERROR(SEARCH("MEDIA",Y14)))</formula>
    </cfRule>
    <cfRule type="containsText" dxfId="6315" priority="446" operator="containsText" text="ALTA">
      <formula>NOT(ISERROR(SEARCH("ALTA",Y14)))</formula>
    </cfRule>
  </conditionalFormatting>
  <conditionalFormatting sqref="AB13:AC14">
    <cfRule type="containsText" dxfId="6314" priority="438" operator="containsText" text="BAJA">
      <formula>NOT(ISERROR(SEARCH("BAJA",AB13)))</formula>
    </cfRule>
    <cfRule type="containsText" dxfId="6313" priority="439" operator="containsText" text="MEDIA">
      <formula>NOT(ISERROR(SEARCH("MEDIA",AB13)))</formula>
    </cfRule>
    <cfRule type="containsText" dxfId="6312" priority="440" operator="containsText" text="ALTA">
      <formula>NOT(ISERROR(SEARCH("ALTA",AB13)))</formula>
    </cfRule>
  </conditionalFormatting>
  <conditionalFormatting sqref="AH14">
    <cfRule type="containsText" dxfId="6311" priority="426" operator="containsText" text="BAJA">
      <formula>NOT(ISERROR(SEARCH("BAJA",AH14)))</formula>
    </cfRule>
    <cfRule type="containsText" dxfId="6310" priority="427" operator="containsText" text="MEDIA">
      <formula>NOT(ISERROR(SEARCH("MEDIA",AH14)))</formula>
    </cfRule>
    <cfRule type="containsText" dxfId="6309" priority="428" operator="containsText" text="ALTA">
      <formula>NOT(ISERROR(SEARCH("ALTA",AH14)))</formula>
    </cfRule>
  </conditionalFormatting>
  <conditionalFormatting sqref="AK14">
    <cfRule type="containsText" dxfId="6308" priority="423" operator="containsText" text="BAJA">
      <formula>NOT(ISERROR(SEARCH("BAJA",AK14)))</formula>
    </cfRule>
    <cfRule type="containsText" dxfId="6307" priority="424" operator="containsText" text="MEDIA">
      <formula>NOT(ISERROR(SEARCH("MEDIA",AK14)))</formula>
    </cfRule>
    <cfRule type="containsText" dxfId="6306" priority="425" operator="containsText" text="ALTA">
      <formula>NOT(ISERROR(SEARCH("ALTA",AK14)))</formula>
    </cfRule>
  </conditionalFormatting>
  <conditionalFormatting sqref="X8">
    <cfRule type="containsText" dxfId="6305" priority="402" operator="containsText" text="BAJA">
      <formula>NOT(ISERROR(SEARCH("BAJA",X8)))</formula>
    </cfRule>
    <cfRule type="containsText" dxfId="6304" priority="403" operator="containsText" text="MEDIA">
      <formula>NOT(ISERROR(SEARCH("MEDIA",X8)))</formula>
    </cfRule>
    <cfRule type="containsText" dxfId="6303" priority="404" operator="containsText" text="ALTA">
      <formula>NOT(ISERROR(SEARCH("ALTA",X8)))</formula>
    </cfRule>
  </conditionalFormatting>
  <conditionalFormatting sqref="AB8:AC8">
    <cfRule type="containsText" dxfId="6302" priority="399" operator="containsText" text="BAJA">
      <formula>NOT(ISERROR(SEARCH("BAJA",AB8)))</formula>
    </cfRule>
    <cfRule type="containsText" dxfId="6301" priority="400" operator="containsText" text="MEDIA">
      <formula>NOT(ISERROR(SEARCH("MEDIA",AB8)))</formula>
    </cfRule>
    <cfRule type="containsText" dxfId="6300" priority="401" operator="containsText" text="ALTA">
      <formula>NOT(ISERROR(SEARCH("ALTA",AB8)))</formula>
    </cfRule>
  </conditionalFormatting>
  <conditionalFormatting sqref="Y9">
    <cfRule type="containsText" dxfId="6299" priority="396" operator="containsText" text="BAJA">
      <formula>NOT(ISERROR(SEARCH("BAJA",Y9)))</formula>
    </cfRule>
    <cfRule type="containsText" dxfId="6298" priority="397" operator="containsText" text="MEDIA">
      <formula>NOT(ISERROR(SEARCH("MEDIA",Y9)))</formula>
    </cfRule>
    <cfRule type="containsText" dxfId="6297" priority="398" operator="containsText" text="ALTA">
      <formula>NOT(ISERROR(SEARCH("ALTA",Y9)))</formula>
    </cfRule>
  </conditionalFormatting>
  <conditionalFormatting sqref="AB9:AC9">
    <cfRule type="containsText" dxfId="6296" priority="390" operator="containsText" text="BAJA">
      <formula>NOT(ISERROR(SEARCH("BAJA",AB9)))</formula>
    </cfRule>
    <cfRule type="containsText" dxfId="6295" priority="391" operator="containsText" text="MEDIA">
      <formula>NOT(ISERROR(SEARCH("MEDIA",AB9)))</formula>
    </cfRule>
    <cfRule type="containsText" dxfId="6294" priority="392" operator="containsText" text="ALTA">
      <formula>NOT(ISERROR(SEARCH("ALTA",AB9)))</formula>
    </cfRule>
  </conditionalFormatting>
  <conditionalFormatting sqref="AH9">
    <cfRule type="containsText" dxfId="6293" priority="387" operator="containsText" text="BAJA">
      <formula>NOT(ISERROR(SEARCH("BAJA",AH9)))</formula>
    </cfRule>
    <cfRule type="containsText" dxfId="6292" priority="388" operator="containsText" text="MEDIA">
      <formula>NOT(ISERROR(SEARCH("MEDIA",AH9)))</formula>
    </cfRule>
    <cfRule type="containsText" dxfId="6291" priority="389" operator="containsText" text="ALTA">
      <formula>NOT(ISERROR(SEARCH("ALTA",AH9)))</formula>
    </cfRule>
  </conditionalFormatting>
  <conditionalFormatting sqref="AD3:AD47">
    <cfRule type="containsText" dxfId="6290" priority="342" operator="containsText" text="BAJA">
      <formula>NOT(ISERROR(SEARCH("BAJA",AD3)))</formula>
    </cfRule>
    <cfRule type="containsText" dxfId="6289" priority="343" operator="containsText" text="MEDIA">
      <formula>NOT(ISERROR(SEARCH("MEDIA",AD3)))</formula>
    </cfRule>
    <cfRule type="containsText" dxfId="6288" priority="344" operator="containsText" text="ALTA">
      <formula>NOT(ISERROR(SEARCH("ALTA",AD3)))</formula>
    </cfRule>
  </conditionalFormatting>
  <conditionalFormatting sqref="Q5:R47 Q3:Q4">
    <cfRule type="containsText" dxfId="6287" priority="339" operator="containsText" text="BAJA">
      <formula>NOT(ISERROR(SEARCH("BAJA",Q3)))</formula>
    </cfRule>
    <cfRule type="containsText" dxfId="6286" priority="340" operator="containsText" text="MEDIA">
      <formula>NOT(ISERROR(SEARCH("MEDIA",Q3)))</formula>
    </cfRule>
    <cfRule type="containsText" dxfId="6285" priority="341" operator="containsText" text="ALTA">
      <formula>NOT(ISERROR(SEARCH("ALTA",Q3)))</formula>
    </cfRule>
  </conditionalFormatting>
  <conditionalFormatting sqref="S5:T47 S3:S4">
    <cfRule type="containsText" dxfId="6284" priority="336" operator="containsText" text="BAJA">
      <formula>NOT(ISERROR(SEARCH("BAJA",S3)))</formula>
    </cfRule>
    <cfRule type="containsText" dxfId="6283" priority="337" operator="containsText" text="MEDIA">
      <formula>NOT(ISERROR(SEARCH("MEDIA",S3)))</formula>
    </cfRule>
    <cfRule type="containsText" dxfId="6282" priority="338" operator="containsText" text="ALTA">
      <formula>NOT(ISERROR(SEARCH("ALTA",S3)))</formula>
    </cfRule>
  </conditionalFormatting>
  <conditionalFormatting sqref="U3:U47">
    <cfRule type="containsText" dxfId="6281" priority="333" operator="containsText" text="BAJA">
      <formula>NOT(ISERROR(SEARCH("BAJA",U3)))</formula>
    </cfRule>
    <cfRule type="containsText" dxfId="6280" priority="334" operator="containsText" text="MEDIA">
      <formula>NOT(ISERROR(SEARCH("MEDIA",U3)))</formula>
    </cfRule>
    <cfRule type="containsText" dxfId="6279" priority="335" operator="containsText" text="ALTA">
      <formula>NOT(ISERROR(SEARCH("ALTA",U3)))</formula>
    </cfRule>
  </conditionalFormatting>
  <conditionalFormatting sqref="AJ3">
    <cfRule type="containsText" dxfId="6278" priority="330" operator="containsText" text="BAJA">
      <formula>NOT(ISERROR(SEARCH("BAJA",AJ3)))</formula>
    </cfRule>
    <cfRule type="containsText" dxfId="6277" priority="331" operator="containsText" text="MEDIA">
      <formula>NOT(ISERROR(SEARCH("MEDIA",AJ3)))</formula>
    </cfRule>
    <cfRule type="containsText" dxfId="6276" priority="332" operator="containsText" text="ALTA">
      <formula>NOT(ISERROR(SEARCH("ALTA",AJ3)))</formula>
    </cfRule>
  </conditionalFormatting>
  <conditionalFormatting sqref="AU38">
    <cfRule type="containsText" dxfId="6275" priority="177" operator="containsText" text="BAJA">
      <formula>NOT(ISERROR(SEARCH("BAJA",AU38)))</formula>
    </cfRule>
    <cfRule type="containsText" dxfId="6274" priority="178" operator="containsText" text="MEDIA">
      <formula>NOT(ISERROR(SEARCH("MEDIA",AU38)))</formula>
    </cfRule>
    <cfRule type="containsText" dxfId="6273" priority="179" operator="containsText" text="ALTA">
      <formula>NOT(ISERROR(SEARCH("ALTA",AU38)))</formula>
    </cfRule>
  </conditionalFormatting>
  <conditionalFormatting sqref="AU33">
    <cfRule type="containsText" dxfId="6272" priority="180" operator="containsText" text="BAJA">
      <formula>NOT(ISERROR(SEARCH("BAJA",AU33)))</formula>
    </cfRule>
    <cfRule type="containsText" dxfId="6271" priority="181" operator="containsText" text="MEDIA">
      <formula>NOT(ISERROR(SEARCH("MEDIA",AU33)))</formula>
    </cfRule>
    <cfRule type="containsText" dxfId="6270" priority="182" operator="containsText" text="ALTA">
      <formula>NOT(ISERROR(SEARCH("ALTA",AU33)))</formula>
    </cfRule>
  </conditionalFormatting>
  <conditionalFormatting sqref="AU28">
    <cfRule type="containsText" dxfId="6269" priority="183" operator="containsText" text="BAJA">
      <formula>NOT(ISERROR(SEARCH("BAJA",AU28)))</formula>
    </cfRule>
    <cfRule type="containsText" dxfId="6268" priority="184" operator="containsText" text="MEDIA">
      <formula>NOT(ISERROR(SEARCH("MEDIA",AU28)))</formula>
    </cfRule>
    <cfRule type="containsText" dxfId="6267" priority="185" operator="containsText" text="ALTA">
      <formula>NOT(ISERROR(SEARCH("ALTA",AU28)))</formula>
    </cfRule>
  </conditionalFormatting>
  <conditionalFormatting sqref="AU43">
    <cfRule type="containsText" dxfId="6266" priority="174" operator="containsText" text="BAJA">
      <formula>NOT(ISERROR(SEARCH("BAJA",AU43)))</formula>
    </cfRule>
    <cfRule type="containsText" dxfId="6265" priority="175" operator="containsText" text="MEDIA">
      <formula>NOT(ISERROR(SEARCH("MEDIA",AU43)))</formula>
    </cfRule>
    <cfRule type="containsText" dxfId="6264" priority="176" operator="containsText" text="ALTA">
      <formula>NOT(ISERROR(SEARCH("ALTA",AU43)))</formula>
    </cfRule>
  </conditionalFormatting>
  <conditionalFormatting sqref="AU23">
    <cfRule type="containsText" dxfId="6263" priority="186" operator="containsText" text="BAJA">
      <formula>NOT(ISERROR(SEARCH("BAJA",AU23)))</formula>
    </cfRule>
    <cfRule type="containsText" dxfId="6262" priority="187" operator="containsText" text="MEDIA">
      <formula>NOT(ISERROR(SEARCH("MEDIA",AU23)))</formula>
    </cfRule>
    <cfRule type="containsText" dxfId="6261" priority="188" operator="containsText" text="ALTA">
      <formula>NOT(ISERROR(SEARCH("ALTA",AU23)))</formula>
    </cfRule>
  </conditionalFormatting>
  <conditionalFormatting sqref="AU18">
    <cfRule type="containsText" dxfId="6260" priority="189" operator="containsText" text="BAJA">
      <formula>NOT(ISERROR(SEARCH("BAJA",AU18)))</formula>
    </cfRule>
    <cfRule type="containsText" dxfId="6259" priority="190" operator="containsText" text="MEDIA">
      <formula>NOT(ISERROR(SEARCH("MEDIA",AU18)))</formula>
    </cfRule>
    <cfRule type="containsText" dxfId="6258" priority="191" operator="containsText" text="ALTA">
      <formula>NOT(ISERROR(SEARCH("ALTA",AU18)))</formula>
    </cfRule>
  </conditionalFormatting>
  <conditionalFormatting sqref="AU13">
    <cfRule type="containsText" dxfId="6257" priority="192" operator="containsText" text="BAJA">
      <formula>NOT(ISERROR(SEARCH("BAJA",AU13)))</formula>
    </cfRule>
    <cfRule type="containsText" dxfId="6256" priority="193" operator="containsText" text="MEDIA">
      <formula>NOT(ISERROR(SEARCH("MEDIA",AU13)))</formula>
    </cfRule>
    <cfRule type="containsText" dxfId="6255" priority="194" operator="containsText" text="ALTA">
      <formula>NOT(ISERROR(SEARCH("ALTA",AU13)))</formula>
    </cfRule>
  </conditionalFormatting>
  <conditionalFormatting sqref="AU8">
    <cfRule type="containsText" dxfId="6254" priority="195" operator="containsText" text="BAJA">
      <formula>NOT(ISERROR(SEARCH("BAJA",AU8)))</formula>
    </cfRule>
    <cfRule type="containsText" dxfId="6253" priority="196" operator="containsText" text="MEDIA">
      <formula>NOT(ISERROR(SEARCH("MEDIA",AU8)))</formula>
    </cfRule>
    <cfRule type="containsText" dxfId="6252" priority="197" operator="containsText" text="ALTA">
      <formula>NOT(ISERROR(SEARCH("ALTA",AU8)))</formula>
    </cfRule>
  </conditionalFormatting>
  <conditionalFormatting sqref="AO3:AP3">
    <cfRule type="containsText" dxfId="6251" priority="273" operator="containsText" text="BAJA">
      <formula>NOT(ISERROR(SEARCH("BAJA",AO3)))</formula>
    </cfRule>
    <cfRule type="containsText" dxfId="6250" priority="274" operator="containsText" text="MEDIA">
      <formula>NOT(ISERROR(SEARCH("MEDIA",AO3)))</formula>
    </cfRule>
    <cfRule type="containsText" dxfId="6249" priority="275" operator="containsText" text="ALTA">
      <formula>NOT(ISERROR(SEARCH("ALTA",AO3)))</formula>
    </cfRule>
  </conditionalFormatting>
  <conditionalFormatting sqref="AU3">
    <cfRule type="containsText" dxfId="6248" priority="198" operator="containsText" text="BAJA">
      <formula>NOT(ISERROR(SEARCH("BAJA",AU3)))</formula>
    </cfRule>
    <cfRule type="containsText" dxfId="6247" priority="199" operator="containsText" text="MEDIA">
      <formula>NOT(ISERROR(SEARCH("MEDIA",AU3)))</formula>
    </cfRule>
    <cfRule type="containsText" dxfId="6246" priority="200" operator="containsText" text="ALTA">
      <formula>NOT(ISERROR(SEARCH("ALTA",AU3)))</formula>
    </cfRule>
  </conditionalFormatting>
  <conditionalFormatting sqref="AT8">
    <cfRule type="containsText" dxfId="6245" priority="171" operator="containsText" text="BAJA">
      <formula>NOT(ISERROR(SEARCH("BAJA",AT8)))</formula>
    </cfRule>
    <cfRule type="containsText" dxfId="6244" priority="172" operator="containsText" text="MEDIA">
      <formula>NOT(ISERROR(SEARCH("MEDIA",AT8)))</formula>
    </cfRule>
    <cfRule type="containsText" dxfId="6243" priority="173" operator="containsText" text="ALTA">
      <formula>NOT(ISERROR(SEARCH("ALTA",AT8)))</formula>
    </cfRule>
  </conditionalFormatting>
  <conditionalFormatting sqref="AT13">
    <cfRule type="containsText" dxfId="6242" priority="168" operator="containsText" text="BAJA">
      <formula>NOT(ISERROR(SEARCH("BAJA",AT13)))</formula>
    </cfRule>
    <cfRule type="containsText" dxfId="6241" priority="169" operator="containsText" text="MEDIA">
      <formula>NOT(ISERROR(SEARCH("MEDIA",AT13)))</formula>
    </cfRule>
    <cfRule type="containsText" dxfId="6240" priority="170" operator="containsText" text="ALTA">
      <formula>NOT(ISERROR(SEARCH("ALTA",AT13)))</formula>
    </cfRule>
  </conditionalFormatting>
  <conditionalFormatting sqref="AT18">
    <cfRule type="containsText" dxfId="6239" priority="165" operator="containsText" text="BAJA">
      <formula>NOT(ISERROR(SEARCH("BAJA",AT18)))</formula>
    </cfRule>
    <cfRule type="containsText" dxfId="6238" priority="166" operator="containsText" text="MEDIA">
      <formula>NOT(ISERROR(SEARCH("MEDIA",AT18)))</formula>
    </cfRule>
    <cfRule type="containsText" dxfId="6237" priority="167" operator="containsText" text="ALTA">
      <formula>NOT(ISERROR(SEARCH("ALTA",AT18)))</formula>
    </cfRule>
  </conditionalFormatting>
  <conditionalFormatting sqref="AT23">
    <cfRule type="containsText" dxfId="6236" priority="162" operator="containsText" text="BAJA">
      <formula>NOT(ISERROR(SEARCH("BAJA",AT23)))</formula>
    </cfRule>
    <cfRule type="containsText" dxfId="6235" priority="163" operator="containsText" text="MEDIA">
      <formula>NOT(ISERROR(SEARCH("MEDIA",AT23)))</formula>
    </cfRule>
    <cfRule type="containsText" dxfId="6234" priority="164" operator="containsText" text="ALTA">
      <formula>NOT(ISERROR(SEARCH("ALTA",AT23)))</formula>
    </cfRule>
  </conditionalFormatting>
  <conditionalFormatting sqref="AT28">
    <cfRule type="containsText" dxfId="6233" priority="159" operator="containsText" text="BAJA">
      <formula>NOT(ISERROR(SEARCH("BAJA",AT28)))</formula>
    </cfRule>
    <cfRule type="containsText" dxfId="6232" priority="160" operator="containsText" text="MEDIA">
      <formula>NOT(ISERROR(SEARCH("MEDIA",AT28)))</formula>
    </cfRule>
    <cfRule type="containsText" dxfId="6231" priority="161" operator="containsText" text="ALTA">
      <formula>NOT(ISERROR(SEARCH("ALTA",AT28)))</formula>
    </cfRule>
  </conditionalFormatting>
  <conditionalFormatting sqref="AT33">
    <cfRule type="containsText" dxfId="6230" priority="156" operator="containsText" text="BAJA">
      <formula>NOT(ISERROR(SEARCH("BAJA",AT33)))</formula>
    </cfRule>
    <cfRule type="containsText" dxfId="6229" priority="157" operator="containsText" text="MEDIA">
      <formula>NOT(ISERROR(SEARCH("MEDIA",AT33)))</formula>
    </cfRule>
    <cfRule type="containsText" dxfId="6228" priority="158" operator="containsText" text="ALTA">
      <formula>NOT(ISERROR(SEARCH("ALTA",AT33)))</formula>
    </cfRule>
  </conditionalFormatting>
  <conditionalFormatting sqref="AT38">
    <cfRule type="containsText" dxfId="6227" priority="153" operator="containsText" text="BAJA">
      <formula>NOT(ISERROR(SEARCH("BAJA",AT38)))</formula>
    </cfRule>
    <cfRule type="containsText" dxfId="6226" priority="154" operator="containsText" text="MEDIA">
      <formula>NOT(ISERROR(SEARCH("MEDIA",AT38)))</formula>
    </cfRule>
    <cfRule type="containsText" dxfId="6225" priority="155" operator="containsText" text="ALTA">
      <formula>NOT(ISERROR(SEARCH("ALTA",AT38)))</formula>
    </cfRule>
  </conditionalFormatting>
  <conditionalFormatting sqref="AT43">
    <cfRule type="containsText" dxfId="6224" priority="150" operator="containsText" text="BAJA">
      <formula>NOT(ISERROR(SEARCH("BAJA",AT43)))</formula>
    </cfRule>
    <cfRule type="containsText" dxfId="6223" priority="151" operator="containsText" text="MEDIA">
      <formula>NOT(ISERROR(SEARCH("MEDIA",AT43)))</formula>
    </cfRule>
    <cfRule type="containsText" dxfId="6222" priority="152" operator="containsText" text="ALTA">
      <formula>NOT(ISERROR(SEARCH("ALTA",AT43)))</formula>
    </cfRule>
  </conditionalFormatting>
  <conditionalFormatting sqref="AN8">
    <cfRule type="containsText" dxfId="6221" priority="147" operator="containsText" text="BAJA">
      <formula>NOT(ISERROR(SEARCH("BAJA",AN8)))</formula>
    </cfRule>
    <cfRule type="containsText" dxfId="6220" priority="148" operator="containsText" text="MEDIA">
      <formula>NOT(ISERROR(SEARCH("MEDIA",AN8)))</formula>
    </cfRule>
    <cfRule type="containsText" dxfId="6219" priority="149" operator="containsText" text="ALTA">
      <formula>NOT(ISERROR(SEARCH("ALTA",AN8)))</formula>
    </cfRule>
  </conditionalFormatting>
  <conditionalFormatting sqref="AO8">
    <cfRule type="containsText" dxfId="6218" priority="144" operator="containsText" text="BAJA">
      <formula>NOT(ISERROR(SEARCH("BAJA",AO8)))</formula>
    </cfRule>
    <cfRule type="containsText" dxfId="6217" priority="145" operator="containsText" text="MEDIA">
      <formula>NOT(ISERROR(SEARCH("MEDIA",AO8)))</formula>
    </cfRule>
    <cfRule type="containsText" dxfId="6216" priority="146" operator="containsText" text="ALTA">
      <formula>NOT(ISERROR(SEARCH("ALTA",AO8)))</formula>
    </cfRule>
  </conditionalFormatting>
  <conditionalFormatting sqref="AN13">
    <cfRule type="containsText" dxfId="6215" priority="141" operator="containsText" text="BAJA">
      <formula>NOT(ISERROR(SEARCH("BAJA",AN13)))</formula>
    </cfRule>
    <cfRule type="containsText" dxfId="6214" priority="142" operator="containsText" text="MEDIA">
      <formula>NOT(ISERROR(SEARCH("MEDIA",AN13)))</formula>
    </cfRule>
    <cfRule type="containsText" dxfId="6213" priority="143" operator="containsText" text="ALTA">
      <formula>NOT(ISERROR(SEARCH("ALTA",AN13)))</formula>
    </cfRule>
  </conditionalFormatting>
  <conditionalFormatting sqref="AO13">
    <cfRule type="containsText" dxfId="6212" priority="138" operator="containsText" text="BAJA">
      <formula>NOT(ISERROR(SEARCH("BAJA",AO13)))</formula>
    </cfRule>
    <cfRule type="containsText" dxfId="6211" priority="139" operator="containsText" text="MEDIA">
      <formula>NOT(ISERROR(SEARCH("MEDIA",AO13)))</formula>
    </cfRule>
    <cfRule type="containsText" dxfId="6210" priority="140" operator="containsText" text="ALTA">
      <formula>NOT(ISERROR(SEARCH("ALTA",AO13)))</formula>
    </cfRule>
  </conditionalFormatting>
  <conditionalFormatting sqref="AN18">
    <cfRule type="containsText" dxfId="6209" priority="135" operator="containsText" text="BAJA">
      <formula>NOT(ISERROR(SEARCH("BAJA",AN18)))</formula>
    </cfRule>
    <cfRule type="containsText" dxfId="6208" priority="136" operator="containsText" text="MEDIA">
      <formula>NOT(ISERROR(SEARCH("MEDIA",AN18)))</formula>
    </cfRule>
    <cfRule type="containsText" dxfId="6207" priority="137" operator="containsText" text="ALTA">
      <formula>NOT(ISERROR(SEARCH("ALTA",AN18)))</formula>
    </cfRule>
  </conditionalFormatting>
  <conditionalFormatting sqref="AO18">
    <cfRule type="containsText" dxfId="6206" priority="132" operator="containsText" text="BAJA">
      <formula>NOT(ISERROR(SEARCH("BAJA",AO18)))</formula>
    </cfRule>
    <cfRule type="containsText" dxfId="6205" priority="133" operator="containsText" text="MEDIA">
      <formula>NOT(ISERROR(SEARCH("MEDIA",AO18)))</formula>
    </cfRule>
    <cfRule type="containsText" dxfId="6204" priority="134" operator="containsText" text="ALTA">
      <formula>NOT(ISERROR(SEARCH("ALTA",AO18)))</formula>
    </cfRule>
  </conditionalFormatting>
  <conditionalFormatting sqref="AN23">
    <cfRule type="containsText" dxfId="6203" priority="129" operator="containsText" text="BAJA">
      <formula>NOT(ISERROR(SEARCH("BAJA",AN23)))</formula>
    </cfRule>
    <cfRule type="containsText" dxfId="6202" priority="130" operator="containsText" text="MEDIA">
      <formula>NOT(ISERROR(SEARCH("MEDIA",AN23)))</formula>
    </cfRule>
    <cfRule type="containsText" dxfId="6201" priority="131" operator="containsText" text="ALTA">
      <formula>NOT(ISERROR(SEARCH("ALTA",AN23)))</formula>
    </cfRule>
  </conditionalFormatting>
  <conditionalFormatting sqref="AO23">
    <cfRule type="containsText" dxfId="6200" priority="126" operator="containsText" text="BAJA">
      <formula>NOT(ISERROR(SEARCH("BAJA",AO23)))</formula>
    </cfRule>
    <cfRule type="containsText" dxfId="6199" priority="127" operator="containsText" text="MEDIA">
      <formula>NOT(ISERROR(SEARCH("MEDIA",AO23)))</formula>
    </cfRule>
    <cfRule type="containsText" dxfId="6198" priority="128" operator="containsText" text="ALTA">
      <formula>NOT(ISERROR(SEARCH("ALTA",AO23)))</formula>
    </cfRule>
  </conditionalFormatting>
  <conditionalFormatting sqref="AN28">
    <cfRule type="containsText" dxfId="6197" priority="123" operator="containsText" text="BAJA">
      <formula>NOT(ISERROR(SEARCH("BAJA",AN28)))</formula>
    </cfRule>
    <cfRule type="containsText" dxfId="6196" priority="124" operator="containsText" text="MEDIA">
      <formula>NOT(ISERROR(SEARCH("MEDIA",AN28)))</formula>
    </cfRule>
    <cfRule type="containsText" dxfId="6195" priority="125" operator="containsText" text="ALTA">
      <formula>NOT(ISERROR(SEARCH("ALTA",AN28)))</formula>
    </cfRule>
  </conditionalFormatting>
  <conditionalFormatting sqref="AO28">
    <cfRule type="containsText" dxfId="6194" priority="120" operator="containsText" text="BAJA">
      <formula>NOT(ISERROR(SEARCH("BAJA",AO28)))</formula>
    </cfRule>
    <cfRule type="containsText" dxfId="6193" priority="121" operator="containsText" text="MEDIA">
      <formula>NOT(ISERROR(SEARCH("MEDIA",AO28)))</formula>
    </cfRule>
    <cfRule type="containsText" dxfId="6192" priority="122" operator="containsText" text="ALTA">
      <formula>NOT(ISERROR(SEARCH("ALTA",AO28)))</formula>
    </cfRule>
  </conditionalFormatting>
  <conditionalFormatting sqref="AN33">
    <cfRule type="containsText" dxfId="6191" priority="117" operator="containsText" text="BAJA">
      <formula>NOT(ISERROR(SEARCH("BAJA",AN33)))</formula>
    </cfRule>
    <cfRule type="containsText" dxfId="6190" priority="118" operator="containsText" text="MEDIA">
      <formula>NOT(ISERROR(SEARCH("MEDIA",AN33)))</formula>
    </cfRule>
    <cfRule type="containsText" dxfId="6189" priority="119" operator="containsText" text="ALTA">
      <formula>NOT(ISERROR(SEARCH("ALTA",AN33)))</formula>
    </cfRule>
  </conditionalFormatting>
  <conditionalFormatting sqref="AO33">
    <cfRule type="containsText" dxfId="6188" priority="114" operator="containsText" text="BAJA">
      <formula>NOT(ISERROR(SEARCH("BAJA",AO33)))</formula>
    </cfRule>
    <cfRule type="containsText" dxfId="6187" priority="115" operator="containsText" text="MEDIA">
      <formula>NOT(ISERROR(SEARCH("MEDIA",AO33)))</formula>
    </cfRule>
    <cfRule type="containsText" dxfId="6186" priority="116" operator="containsText" text="ALTA">
      <formula>NOT(ISERROR(SEARCH("ALTA",AO33)))</formula>
    </cfRule>
  </conditionalFormatting>
  <conditionalFormatting sqref="AN38">
    <cfRule type="containsText" dxfId="6185" priority="111" operator="containsText" text="BAJA">
      <formula>NOT(ISERROR(SEARCH("BAJA",AN38)))</formula>
    </cfRule>
    <cfRule type="containsText" dxfId="6184" priority="112" operator="containsText" text="MEDIA">
      <formula>NOT(ISERROR(SEARCH("MEDIA",AN38)))</formula>
    </cfRule>
    <cfRule type="containsText" dxfId="6183" priority="113" operator="containsText" text="ALTA">
      <formula>NOT(ISERROR(SEARCH("ALTA",AN38)))</formula>
    </cfRule>
  </conditionalFormatting>
  <conditionalFormatting sqref="AO38">
    <cfRule type="containsText" dxfId="6182" priority="108" operator="containsText" text="BAJA">
      <formula>NOT(ISERROR(SEARCH("BAJA",AO38)))</formula>
    </cfRule>
    <cfRule type="containsText" dxfId="6181" priority="109" operator="containsText" text="MEDIA">
      <formula>NOT(ISERROR(SEARCH("MEDIA",AO38)))</formula>
    </cfRule>
    <cfRule type="containsText" dxfId="6180" priority="110" operator="containsText" text="ALTA">
      <formula>NOT(ISERROR(SEARCH("ALTA",AO38)))</formula>
    </cfRule>
  </conditionalFormatting>
  <conditionalFormatting sqref="AN43">
    <cfRule type="containsText" dxfId="6179" priority="105" operator="containsText" text="BAJA">
      <formula>NOT(ISERROR(SEARCH("BAJA",AN43)))</formula>
    </cfRule>
    <cfRule type="containsText" dxfId="6178" priority="106" operator="containsText" text="MEDIA">
      <formula>NOT(ISERROR(SEARCH("MEDIA",AN43)))</formula>
    </cfRule>
    <cfRule type="containsText" dxfId="6177" priority="107" operator="containsText" text="ALTA">
      <formula>NOT(ISERROR(SEARCH("ALTA",AN43)))</formula>
    </cfRule>
  </conditionalFormatting>
  <conditionalFormatting sqref="AO43">
    <cfRule type="containsText" dxfId="6176" priority="102" operator="containsText" text="BAJA">
      <formula>NOT(ISERROR(SEARCH("BAJA",AO43)))</formula>
    </cfRule>
    <cfRule type="containsText" dxfId="6175" priority="103" operator="containsText" text="MEDIA">
      <formula>NOT(ISERROR(SEARCH("MEDIA",AO43)))</formula>
    </cfRule>
    <cfRule type="containsText" dxfId="6174" priority="104" operator="containsText" text="ALTA">
      <formula>NOT(ISERROR(SEARCH("ALTA",AO43)))</formula>
    </cfRule>
  </conditionalFormatting>
  <conditionalFormatting sqref="X3">
    <cfRule type="containsText" dxfId="6173" priority="99" operator="containsText" text="BAJA">
      <formula>NOT(ISERROR(SEARCH("BAJA",X3)))</formula>
    </cfRule>
    <cfRule type="containsText" dxfId="6172" priority="100" operator="containsText" text="MEDIA">
      <formula>NOT(ISERROR(SEARCH("MEDIA",X3)))</formula>
    </cfRule>
    <cfRule type="containsText" dxfId="6171" priority="101" operator="containsText" text="ALTA">
      <formula>NOT(ISERROR(SEARCH("ALTA",X3)))</formula>
    </cfRule>
  </conditionalFormatting>
  <conditionalFormatting sqref="AP8 AP13 AP18 AP23 AP28 AP33 AP38 AP43">
    <cfRule type="containsText" dxfId="6170" priority="96" operator="containsText" text="BAJA">
      <formula>NOT(ISERROR(SEARCH("BAJA",AP8)))</formula>
    </cfRule>
    <cfRule type="containsText" dxfId="6169" priority="97" operator="containsText" text="MEDIA">
      <formula>NOT(ISERROR(SEARCH("MEDIA",AP8)))</formula>
    </cfRule>
    <cfRule type="containsText" dxfId="6168" priority="98" operator="containsText" text="ALTA">
      <formula>NOT(ISERROR(SEARCH("ALTA",AP8)))</formula>
    </cfRule>
  </conditionalFormatting>
  <conditionalFormatting sqref="AR3">
    <cfRule type="containsText" dxfId="6167" priority="93" operator="containsText" text="BAJA">
      <formula>NOT(ISERROR(SEARCH("BAJA",AR3)))</formula>
    </cfRule>
    <cfRule type="containsText" dxfId="6166" priority="94" operator="containsText" text="MEDIA">
      <formula>NOT(ISERROR(SEARCH("MEDIA",AR3)))</formula>
    </cfRule>
    <cfRule type="containsText" dxfId="6165" priority="95" operator="containsText" text="ALTA">
      <formula>NOT(ISERROR(SEARCH("ALTA",AR3)))</formula>
    </cfRule>
  </conditionalFormatting>
  <conditionalFormatting sqref="AS3">
    <cfRule type="containsText" dxfId="6164" priority="90" operator="containsText" text="BAJA">
      <formula>NOT(ISERROR(SEARCH("BAJA",AS3)))</formula>
    </cfRule>
    <cfRule type="containsText" dxfId="6163" priority="91" operator="containsText" text="MEDIA">
      <formula>NOT(ISERROR(SEARCH("MEDIA",AS3)))</formula>
    </cfRule>
    <cfRule type="containsText" dxfId="6162" priority="92" operator="containsText" text="ALTA">
      <formula>NOT(ISERROR(SEARCH("ALTA",AS3)))</formula>
    </cfRule>
  </conditionalFormatting>
  <conditionalFormatting sqref="AR8">
    <cfRule type="containsText" dxfId="6161" priority="87" operator="containsText" text="BAJA">
      <formula>NOT(ISERROR(SEARCH("BAJA",AR8)))</formula>
    </cfRule>
    <cfRule type="containsText" dxfId="6160" priority="88" operator="containsText" text="MEDIA">
      <formula>NOT(ISERROR(SEARCH("MEDIA",AR8)))</formula>
    </cfRule>
    <cfRule type="containsText" dxfId="6159" priority="89" operator="containsText" text="ALTA">
      <formula>NOT(ISERROR(SEARCH("ALTA",AR8)))</formula>
    </cfRule>
  </conditionalFormatting>
  <conditionalFormatting sqref="AS8">
    <cfRule type="containsText" dxfId="6158" priority="84" operator="containsText" text="BAJA">
      <formula>NOT(ISERROR(SEARCH("BAJA",AS8)))</formula>
    </cfRule>
    <cfRule type="containsText" dxfId="6157" priority="85" operator="containsText" text="MEDIA">
      <formula>NOT(ISERROR(SEARCH("MEDIA",AS8)))</formula>
    </cfRule>
    <cfRule type="containsText" dxfId="6156" priority="86" operator="containsText" text="ALTA">
      <formula>NOT(ISERROR(SEARCH("ALTA",AS8)))</formula>
    </cfRule>
  </conditionalFormatting>
  <conditionalFormatting sqref="AR13">
    <cfRule type="containsText" dxfId="6155" priority="81" operator="containsText" text="BAJA">
      <formula>NOT(ISERROR(SEARCH("BAJA",AR13)))</formula>
    </cfRule>
    <cfRule type="containsText" dxfId="6154" priority="82" operator="containsText" text="MEDIA">
      <formula>NOT(ISERROR(SEARCH("MEDIA",AR13)))</formula>
    </cfRule>
    <cfRule type="containsText" dxfId="6153" priority="83" operator="containsText" text="ALTA">
      <formula>NOT(ISERROR(SEARCH("ALTA",AR13)))</formula>
    </cfRule>
  </conditionalFormatting>
  <conditionalFormatting sqref="AS13">
    <cfRule type="containsText" dxfId="6152" priority="78" operator="containsText" text="BAJA">
      <formula>NOT(ISERROR(SEARCH("BAJA",AS13)))</formula>
    </cfRule>
    <cfRule type="containsText" dxfId="6151" priority="79" operator="containsText" text="MEDIA">
      <formula>NOT(ISERROR(SEARCH("MEDIA",AS13)))</formula>
    </cfRule>
    <cfRule type="containsText" dxfId="6150" priority="80" operator="containsText" text="ALTA">
      <formula>NOT(ISERROR(SEARCH("ALTA",AS13)))</formula>
    </cfRule>
  </conditionalFormatting>
  <conditionalFormatting sqref="AR18">
    <cfRule type="containsText" dxfId="6149" priority="75" operator="containsText" text="BAJA">
      <formula>NOT(ISERROR(SEARCH("BAJA",AR18)))</formula>
    </cfRule>
    <cfRule type="containsText" dxfId="6148" priority="76" operator="containsText" text="MEDIA">
      <formula>NOT(ISERROR(SEARCH("MEDIA",AR18)))</formula>
    </cfRule>
    <cfRule type="containsText" dxfId="6147" priority="77" operator="containsText" text="ALTA">
      <formula>NOT(ISERROR(SEARCH("ALTA",AR18)))</formula>
    </cfRule>
  </conditionalFormatting>
  <conditionalFormatting sqref="AS18">
    <cfRule type="containsText" dxfId="6146" priority="72" operator="containsText" text="BAJA">
      <formula>NOT(ISERROR(SEARCH("BAJA",AS18)))</formula>
    </cfRule>
    <cfRule type="containsText" dxfId="6145" priority="73" operator="containsText" text="MEDIA">
      <formula>NOT(ISERROR(SEARCH("MEDIA",AS18)))</formula>
    </cfRule>
    <cfRule type="containsText" dxfId="6144" priority="74" operator="containsText" text="ALTA">
      <formula>NOT(ISERROR(SEARCH("ALTA",AS18)))</formula>
    </cfRule>
  </conditionalFormatting>
  <conditionalFormatting sqref="AR23">
    <cfRule type="containsText" dxfId="6143" priority="69" operator="containsText" text="BAJA">
      <formula>NOT(ISERROR(SEARCH("BAJA",AR23)))</formula>
    </cfRule>
    <cfRule type="containsText" dxfId="6142" priority="70" operator="containsText" text="MEDIA">
      <formula>NOT(ISERROR(SEARCH("MEDIA",AR23)))</formula>
    </cfRule>
    <cfRule type="containsText" dxfId="6141" priority="71" operator="containsText" text="ALTA">
      <formula>NOT(ISERROR(SEARCH("ALTA",AR23)))</formula>
    </cfRule>
  </conditionalFormatting>
  <conditionalFormatting sqref="AS23">
    <cfRule type="containsText" dxfId="6140" priority="66" operator="containsText" text="BAJA">
      <formula>NOT(ISERROR(SEARCH("BAJA",AS23)))</formula>
    </cfRule>
    <cfRule type="containsText" dxfId="6139" priority="67" operator="containsText" text="MEDIA">
      <formula>NOT(ISERROR(SEARCH("MEDIA",AS23)))</formula>
    </cfRule>
    <cfRule type="containsText" dxfId="6138" priority="68" operator="containsText" text="ALTA">
      <formula>NOT(ISERROR(SEARCH("ALTA",AS23)))</formula>
    </cfRule>
  </conditionalFormatting>
  <conditionalFormatting sqref="AR28">
    <cfRule type="containsText" dxfId="6137" priority="63" operator="containsText" text="BAJA">
      <formula>NOT(ISERROR(SEARCH("BAJA",AR28)))</formula>
    </cfRule>
    <cfRule type="containsText" dxfId="6136" priority="64" operator="containsText" text="MEDIA">
      <formula>NOT(ISERROR(SEARCH("MEDIA",AR28)))</formula>
    </cfRule>
    <cfRule type="containsText" dxfId="6135" priority="65" operator="containsText" text="ALTA">
      <formula>NOT(ISERROR(SEARCH("ALTA",AR28)))</formula>
    </cfRule>
  </conditionalFormatting>
  <conditionalFormatting sqref="AS28">
    <cfRule type="containsText" dxfId="6134" priority="60" operator="containsText" text="BAJA">
      <formula>NOT(ISERROR(SEARCH("BAJA",AS28)))</formula>
    </cfRule>
    <cfRule type="containsText" dxfId="6133" priority="61" operator="containsText" text="MEDIA">
      <formula>NOT(ISERROR(SEARCH("MEDIA",AS28)))</formula>
    </cfRule>
    <cfRule type="containsText" dxfId="6132" priority="62" operator="containsText" text="ALTA">
      <formula>NOT(ISERROR(SEARCH("ALTA",AS28)))</formula>
    </cfRule>
  </conditionalFormatting>
  <conditionalFormatting sqref="AR33">
    <cfRule type="containsText" dxfId="6131" priority="57" operator="containsText" text="BAJA">
      <formula>NOT(ISERROR(SEARCH("BAJA",AR33)))</formula>
    </cfRule>
    <cfRule type="containsText" dxfId="6130" priority="58" operator="containsText" text="MEDIA">
      <formula>NOT(ISERROR(SEARCH("MEDIA",AR33)))</formula>
    </cfRule>
    <cfRule type="containsText" dxfId="6129" priority="59" operator="containsText" text="ALTA">
      <formula>NOT(ISERROR(SEARCH("ALTA",AR33)))</formula>
    </cfRule>
  </conditionalFormatting>
  <conditionalFormatting sqref="AS33">
    <cfRule type="containsText" dxfId="6128" priority="54" operator="containsText" text="BAJA">
      <formula>NOT(ISERROR(SEARCH("BAJA",AS33)))</formula>
    </cfRule>
    <cfRule type="containsText" dxfId="6127" priority="55" operator="containsText" text="MEDIA">
      <formula>NOT(ISERROR(SEARCH("MEDIA",AS33)))</formula>
    </cfRule>
    <cfRule type="containsText" dxfId="6126" priority="56" operator="containsText" text="ALTA">
      <formula>NOT(ISERROR(SEARCH("ALTA",AS33)))</formula>
    </cfRule>
  </conditionalFormatting>
  <conditionalFormatting sqref="AR38">
    <cfRule type="containsText" dxfId="6125" priority="51" operator="containsText" text="BAJA">
      <formula>NOT(ISERROR(SEARCH("BAJA",AR38)))</formula>
    </cfRule>
    <cfRule type="containsText" dxfId="6124" priority="52" operator="containsText" text="MEDIA">
      <formula>NOT(ISERROR(SEARCH("MEDIA",AR38)))</formula>
    </cfRule>
    <cfRule type="containsText" dxfId="6123" priority="53" operator="containsText" text="ALTA">
      <formula>NOT(ISERROR(SEARCH("ALTA",AR38)))</formula>
    </cfRule>
  </conditionalFormatting>
  <conditionalFormatting sqref="AS38">
    <cfRule type="containsText" dxfId="6122" priority="48" operator="containsText" text="BAJA">
      <formula>NOT(ISERROR(SEARCH("BAJA",AS38)))</formula>
    </cfRule>
    <cfRule type="containsText" dxfId="6121" priority="49" operator="containsText" text="MEDIA">
      <formula>NOT(ISERROR(SEARCH("MEDIA",AS38)))</formula>
    </cfRule>
    <cfRule type="containsText" dxfId="6120" priority="50" operator="containsText" text="ALTA">
      <formula>NOT(ISERROR(SEARCH("ALTA",AS38)))</formula>
    </cfRule>
  </conditionalFormatting>
  <conditionalFormatting sqref="AR43">
    <cfRule type="containsText" dxfId="6119" priority="45" operator="containsText" text="BAJA">
      <formula>NOT(ISERROR(SEARCH("BAJA",AR43)))</formula>
    </cfRule>
    <cfRule type="containsText" dxfId="6118" priority="46" operator="containsText" text="MEDIA">
      <formula>NOT(ISERROR(SEARCH("MEDIA",AR43)))</formula>
    </cfRule>
    <cfRule type="containsText" dxfId="6117" priority="47" operator="containsText" text="ALTA">
      <formula>NOT(ISERROR(SEARCH("ALTA",AR43)))</formula>
    </cfRule>
  </conditionalFormatting>
  <conditionalFormatting sqref="AS43">
    <cfRule type="containsText" dxfId="6116" priority="42" operator="containsText" text="BAJA">
      <formula>NOT(ISERROR(SEARCH("BAJA",AS43)))</formula>
    </cfRule>
    <cfRule type="containsText" dxfId="6115" priority="43" operator="containsText" text="MEDIA">
      <formula>NOT(ISERROR(SEARCH("MEDIA",AS43)))</formula>
    </cfRule>
    <cfRule type="containsText" dxfId="6114" priority="44" operator="containsText" text="ALTA">
      <formula>NOT(ISERROR(SEARCH("ALTA",AS43)))</formula>
    </cfRule>
  </conditionalFormatting>
  <conditionalFormatting sqref="N3">
    <cfRule type="containsText" dxfId="6113" priority="31" operator="containsText" text="BAJA">
      <formula>NOT(ISERROR(SEARCH("BAJA",N3)))</formula>
    </cfRule>
    <cfRule type="containsText" dxfId="6112" priority="32" operator="containsText" text="MEDIA">
      <formula>NOT(ISERROR(SEARCH("MEDIA",N3)))</formula>
    </cfRule>
    <cfRule type="containsText" dxfId="6111" priority="33" operator="containsText" text="ALTA">
      <formula>NOT(ISERROR(SEARCH("ALTA",N3)))</formula>
    </cfRule>
  </conditionalFormatting>
  <conditionalFormatting sqref="R3:R4">
    <cfRule type="containsText" dxfId="6110" priority="28" operator="containsText" text="BAJA">
      <formula>NOT(ISERROR(SEARCH("BAJA",R3)))</formula>
    </cfRule>
    <cfRule type="containsText" dxfId="6109" priority="29" operator="containsText" text="MEDIA">
      <formula>NOT(ISERROR(SEARCH("MEDIA",R3)))</formula>
    </cfRule>
    <cfRule type="containsText" dxfId="6108" priority="30" operator="containsText" text="ALTA">
      <formula>NOT(ISERROR(SEARCH("ALTA",R3)))</formula>
    </cfRule>
  </conditionalFormatting>
  <conditionalFormatting sqref="T3:T4">
    <cfRule type="containsText" dxfId="6107" priority="25" operator="containsText" text="BAJA">
      <formula>NOT(ISERROR(SEARCH("BAJA",T3)))</formula>
    </cfRule>
    <cfRule type="containsText" dxfId="6106" priority="26" operator="containsText" text="MEDIA">
      <formula>NOT(ISERROR(SEARCH("MEDIA",T3)))</formula>
    </cfRule>
    <cfRule type="containsText" dxfId="6105" priority="27" operator="containsText" text="ALTA">
      <formula>NOT(ISERROR(SEARCH("ALTA",T3)))</formula>
    </cfRule>
  </conditionalFormatting>
  <conditionalFormatting sqref="AB3">
    <cfRule type="containsText" dxfId="6104" priority="22" operator="containsText" text="BAJA">
      <formula>NOT(ISERROR(SEARCH("BAJA",AB3)))</formula>
    </cfRule>
    <cfRule type="containsText" dxfId="6103" priority="23" operator="containsText" text="MEDIA">
      <formula>NOT(ISERROR(SEARCH("MEDIA",AB3)))</formula>
    </cfRule>
    <cfRule type="containsText" dxfId="6102" priority="24" operator="containsText" text="ALTA">
      <formula>NOT(ISERROR(SEARCH("ALTA",AB3)))</formula>
    </cfRule>
  </conditionalFormatting>
  <conditionalFormatting sqref="AB4">
    <cfRule type="containsText" dxfId="6101" priority="19" operator="containsText" text="BAJA">
      <formula>NOT(ISERROR(SEARCH("BAJA",AB4)))</formula>
    </cfRule>
    <cfRule type="containsText" dxfId="6100" priority="20" operator="containsText" text="MEDIA">
      <formula>NOT(ISERROR(SEARCH("MEDIA",AB4)))</formula>
    </cfRule>
    <cfRule type="containsText" dxfId="6099" priority="21" operator="containsText" text="ALTA">
      <formula>NOT(ISERROR(SEARCH("ALTA",AB4)))</formula>
    </cfRule>
  </conditionalFormatting>
  <conditionalFormatting sqref="AC3">
    <cfRule type="containsText" dxfId="6098" priority="16" operator="containsText" text="BAJA">
      <formula>NOT(ISERROR(SEARCH("BAJA",AC3)))</formula>
    </cfRule>
    <cfRule type="containsText" dxfId="6097" priority="17" operator="containsText" text="MEDIA">
      <formula>NOT(ISERROR(SEARCH("MEDIA",AC3)))</formula>
    </cfRule>
    <cfRule type="containsText" dxfId="6096" priority="18" operator="containsText" text="ALTA">
      <formula>NOT(ISERROR(SEARCH("ALTA",AC3)))</formula>
    </cfRule>
  </conditionalFormatting>
  <conditionalFormatting sqref="AC4">
    <cfRule type="containsText" dxfId="6095" priority="13" operator="containsText" text="BAJA">
      <formula>NOT(ISERROR(SEARCH("BAJA",AC4)))</formula>
    </cfRule>
    <cfRule type="containsText" dxfId="6094" priority="14" operator="containsText" text="MEDIA">
      <formula>NOT(ISERROR(SEARCH("MEDIA",AC4)))</formula>
    </cfRule>
    <cfRule type="containsText" dxfId="6093" priority="15" operator="containsText" text="ALTA">
      <formula>NOT(ISERROR(SEARCH("ALTA",AC4)))</formula>
    </cfRule>
  </conditionalFormatting>
  <conditionalFormatting sqref="AE3">
    <cfRule type="containsText" dxfId="6092" priority="10" operator="containsText" text="BAJA">
      <formula>NOT(ISERROR(SEARCH("BAJA",AE3)))</formula>
    </cfRule>
    <cfRule type="containsText" dxfId="6091" priority="11" operator="containsText" text="MEDIA">
      <formula>NOT(ISERROR(SEARCH("MEDIA",AE3)))</formula>
    </cfRule>
    <cfRule type="containsText" dxfId="6090" priority="12" operator="containsText" text="ALTA">
      <formula>NOT(ISERROR(SEARCH("ALTA",AE3)))</formula>
    </cfRule>
  </conditionalFormatting>
  <conditionalFormatting sqref="AE4">
    <cfRule type="containsText" dxfId="6089" priority="7" operator="containsText" text="BAJA">
      <formula>NOT(ISERROR(SEARCH("BAJA",AE4)))</formula>
    </cfRule>
    <cfRule type="containsText" dxfId="6088" priority="8" operator="containsText" text="MEDIA">
      <formula>NOT(ISERROR(SEARCH("MEDIA",AE4)))</formula>
    </cfRule>
    <cfRule type="containsText" dxfId="6087" priority="9" operator="containsText" text="ALTA">
      <formula>NOT(ISERROR(SEARCH("ALTA",AE4)))</formula>
    </cfRule>
  </conditionalFormatting>
  <conditionalFormatting sqref="AF4">
    <cfRule type="containsText" dxfId="6086" priority="4" operator="containsText" text="BAJA">
      <formula>NOT(ISERROR(SEARCH("BAJA",AF4)))</formula>
    </cfRule>
    <cfRule type="containsText" dxfId="6085" priority="5" operator="containsText" text="MEDIA">
      <formula>NOT(ISERROR(SEARCH("MEDIA",AF4)))</formula>
    </cfRule>
    <cfRule type="containsText" dxfId="6084" priority="6" operator="containsText" text="ALTA">
      <formula>NOT(ISERROR(SEARCH("ALTA",AF4)))</formula>
    </cfRule>
  </conditionalFormatting>
  <conditionalFormatting sqref="N13">
    <cfRule type="containsText" dxfId="6083" priority="1" operator="containsText" text="BAJA">
      <formula>NOT(ISERROR(SEARCH("BAJA",N13)))</formula>
    </cfRule>
    <cfRule type="containsText" dxfId="6082" priority="2" operator="containsText" text="MEDIA">
      <formula>NOT(ISERROR(SEARCH("MEDIA",N13)))</formula>
    </cfRule>
    <cfRule type="containsText" dxfId="6081" priority="3" operator="containsText" text="ALTA">
      <formula>NOT(ISERROR(SEARCH("ALTA",N13)))</formula>
    </cfRule>
  </conditionalFormatting>
  <dataValidations count="10">
    <dataValidation type="list" allowBlank="1" showInputMessage="1" showErrorMessage="1" sqref="A3:A47 T3:T47" xr:uid="{00000000-0002-0000-0000-000000000000}">
      <formula1>"SI,NO"</formula1>
    </dataValidation>
    <dataValidation type="list" allowBlank="1" showInputMessage="1" showErrorMessage="1" sqref="AE3:AE47" xr:uid="{00000000-0002-0000-0000-000001000000}">
      <formula1>"Manual,Automático"</formula1>
    </dataValidation>
    <dataValidation type="list" allowBlank="1" showInputMessage="1" showErrorMessage="1" sqref="Z3:Z47" xr:uid="{00000000-0002-0000-0000-000002000000}">
      <formula1>"Asignado,No Asignado"</formula1>
    </dataValidation>
    <dataValidation type="list" allowBlank="1" showInputMessage="1" showErrorMessage="1" sqref="AC3:AC47" xr:uid="{00000000-0002-0000-0000-000003000000}">
      <formula1>"Adecuado,Inadecuado"</formula1>
    </dataValidation>
    <dataValidation type="list" allowBlank="1" showInputMessage="1" showErrorMessage="1" sqref="AF3:AF47" xr:uid="{00000000-0002-0000-0000-000004000000}">
      <formula1>"Oportuna,Inoportuna"</formula1>
    </dataValidation>
    <dataValidation type="list" allowBlank="1" showInputMessage="1" showErrorMessage="1" sqref="P3:P47" xr:uid="{00000000-0002-0000-0000-000005000000}">
      <formula1>"Prevenir,Detectar,No es un control"</formula1>
    </dataValidation>
    <dataValidation type="list" allowBlank="1" showInputMessage="1" showErrorMessage="1" sqref="R3:R47" xr:uid="{00000000-0002-0000-0000-000006000000}">
      <formula1>"Confiable,No confiable"</formula1>
    </dataValidation>
    <dataValidation type="list" allowBlank="1" showInputMessage="1" showErrorMessage="1" sqref="AI3:AI47" xr:uid="{00000000-0002-0000-0000-000007000000}">
      <formula1>"Completa,Incompleta,No existe"</formula1>
    </dataValidation>
    <dataValidation type="list" allowBlank="1" showInputMessage="1" showErrorMessage="1" sqref="W3:W47" xr:uid="{00000000-0002-0000-0000-000008000000}">
      <formula1>"Completo,Incompleto,No lo está"</formula1>
    </dataValidation>
    <dataValidation type="list" allowBlank="1" showInputMessage="1" showErrorMessage="1" sqref="AP3:AP47" xr:uid="{00000000-0002-0000-0000-000009000000}">
      <formula1>"Todas están gestionadas,Faltan causas por gestionar"</formula1>
    </dataValidation>
  </dataValidations>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cellIs" priority="38" operator="equal" id="{285B5325-7A24-4012-8F7D-E5019943B523}">
            <xm:f>Tablas!$D$25</xm:f>
            <x14:dxf>
              <font>
                <b/>
                <i val="0"/>
                <color rgb="FFC00000"/>
              </font>
            </x14:dxf>
          </x14:cfRule>
          <x14:cfRule type="cellIs" priority="37" operator="equal" id="{E0F25082-3E2A-474F-A828-B78BA31C9CA5}">
            <xm:f>Tablas!$D$26</xm:f>
            <x14:dxf>
              <font>
                <b/>
                <i val="0"/>
                <color rgb="FFFFC000"/>
              </font>
            </x14:dxf>
          </x14:cfRule>
          <xm:sqref>BB3:BB47</xm:sqref>
        </x14:conditionalFormatting>
        <x14:conditionalFormatting xmlns:xm="http://schemas.microsoft.com/office/excel/2006/main">
          <x14:cfRule type="cellIs" priority="36" operator="equal" id="{BF168F53-6839-4201-82FD-AF400FE2F971}">
            <xm:f>Tablas!$C$25</xm:f>
            <x14:dxf>
              <font>
                <b/>
                <i val="0"/>
                <color theme="0"/>
              </font>
              <fill>
                <patternFill>
                  <bgColor rgb="FFFF0000"/>
                </patternFill>
              </fill>
            </x14:dxf>
          </x14:cfRule>
          <x14:cfRule type="cellIs" priority="35" operator="equal" id="{99EF6D79-B581-4052-94EF-365F2073CA78}">
            <xm:f>Tablas!$C$26</xm:f>
            <x14:dxf>
              <font>
                <b/>
                <i val="0"/>
              </font>
              <fill>
                <patternFill>
                  <bgColor rgb="FFFFFF00"/>
                </patternFill>
              </fill>
            </x14:dxf>
          </x14:cfRule>
          <x14:cfRule type="cellIs" priority="34" operator="equal" id="{54E6EE57-CDDF-4D5A-8C8A-FCBE51D77A0E}">
            <xm:f>Tablas!$C$27</xm:f>
            <x14:dxf>
              <font>
                <b/>
                <i val="0"/>
              </font>
              <fill>
                <patternFill>
                  <bgColor rgb="FF92D050"/>
                </patternFill>
              </fill>
            </x14:dxf>
          </x14:cfRule>
          <xm:sqref>BA3:BA47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A000000}">
          <x14:formula1>
            <xm:f>Tablas!$C$2:$C$6</xm:f>
          </x14:formula1>
          <xm:sqref>H3:H47</xm:sqref>
        </x14:dataValidation>
        <x14:dataValidation type="list" allowBlank="1" showInputMessage="1" showErrorMessage="1" xr:uid="{00000000-0002-0000-0000-00000B000000}">
          <x14:formula1>
            <xm:f>Tablas!$G$2:$G$6</xm:f>
          </x14:formula1>
          <xm:sqref>J3:J47</xm:sqref>
        </x14:dataValidation>
        <x14:dataValidation type="list" allowBlank="1" showInputMessage="1" showErrorMessage="1" xr:uid="{00000000-0002-0000-0000-00000C000000}">
          <x14:formula1>
            <xm:f>Tablas!$K$9:$K$11</xm:f>
          </x14:formula1>
          <xm:sqref>C3:C47</xm:sqref>
        </x14:dataValidation>
        <x14:dataValidation type="list" allowBlank="1" showInputMessage="1" showErrorMessage="1" xr:uid="{00000000-0002-0000-0000-00000D000000}">
          <x14:formula1>
            <xm:f>Tablas!$I$9:$I$21</xm:f>
          </x14:formula1>
          <xm:sqref>B3:B47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F2B98-F59E-4578-B397-72048DA6F92E}">
  <dimension ref="A1:BH47"/>
  <sheetViews>
    <sheetView topLeftCell="A13" workbookViewId="0">
      <selection activeCell="F3" sqref="F3:F7"/>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6.28515625" style="3" customWidth="1"/>
    <col min="15" max="15" width="83.8554687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45.28515625" style="3" customWidth="1"/>
    <col min="23" max="23" width="12.7109375" style="3" customWidth="1"/>
    <col min="24" max="24" width="4.42578125" style="3" hidden="1" customWidth="1"/>
    <col min="25" max="25" width="22.710937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21.4257812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41" style="4"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38.25" x14ac:dyDescent="0.25">
      <c r="A3" s="183" t="s">
        <v>141</v>
      </c>
      <c r="B3" s="136" t="s">
        <v>201</v>
      </c>
      <c r="C3" s="136" t="s">
        <v>63</v>
      </c>
      <c r="D3" s="133" t="s">
        <v>202</v>
      </c>
      <c r="E3" s="219"/>
      <c r="F3" s="136" t="s">
        <v>203</v>
      </c>
      <c r="G3" s="198" t="s">
        <v>204</v>
      </c>
      <c r="H3" s="145" t="s">
        <v>14</v>
      </c>
      <c r="I3" s="118">
        <v>3</v>
      </c>
      <c r="J3" s="136" t="s">
        <v>17</v>
      </c>
      <c r="K3" s="118">
        <v>4</v>
      </c>
      <c r="L3" s="118" t="s">
        <v>39</v>
      </c>
      <c r="M3" s="115">
        <v>12</v>
      </c>
      <c r="N3" s="70" t="s">
        <v>205</v>
      </c>
      <c r="O3" s="55" t="s">
        <v>206</v>
      </c>
      <c r="P3" s="55" t="s">
        <v>99</v>
      </c>
      <c r="Q3" s="56">
        <v>15</v>
      </c>
      <c r="R3" s="106" t="s">
        <v>100</v>
      </c>
      <c r="S3" s="56">
        <v>15</v>
      </c>
      <c r="T3" s="109" t="s">
        <v>101</v>
      </c>
      <c r="U3" s="56">
        <v>15</v>
      </c>
      <c r="V3" s="55" t="s">
        <v>207</v>
      </c>
      <c r="W3" s="97" t="s">
        <v>155</v>
      </c>
      <c r="X3" s="56">
        <v>15</v>
      </c>
      <c r="Y3" s="103" t="s">
        <v>208</v>
      </c>
      <c r="Z3" s="103" t="s">
        <v>108</v>
      </c>
      <c r="AA3" s="56">
        <v>15</v>
      </c>
      <c r="AB3" s="103" t="s">
        <v>209</v>
      </c>
      <c r="AC3" s="103" t="s">
        <v>110</v>
      </c>
      <c r="AD3" s="56">
        <v>15</v>
      </c>
      <c r="AE3" s="103" t="s">
        <v>137</v>
      </c>
      <c r="AF3" s="103" t="s">
        <v>111</v>
      </c>
      <c r="AG3" s="56">
        <v>15</v>
      </c>
      <c r="AH3" s="103" t="s">
        <v>210</v>
      </c>
      <c r="AI3" s="103" t="s">
        <v>114</v>
      </c>
      <c r="AJ3" s="56">
        <v>10</v>
      </c>
      <c r="AK3" s="63" t="s">
        <v>211</v>
      </c>
      <c r="AL3" s="64">
        <v>100</v>
      </c>
      <c r="AM3" s="96" t="s">
        <v>212</v>
      </c>
      <c r="AN3" s="130">
        <v>100</v>
      </c>
      <c r="AO3" s="126">
        <v>96</v>
      </c>
      <c r="AP3" s="160"/>
      <c r="AQ3" s="163"/>
      <c r="AR3" s="130">
        <v>100</v>
      </c>
      <c r="AS3" s="126">
        <v>96</v>
      </c>
      <c r="AT3" s="148">
        <v>2</v>
      </c>
      <c r="AU3" s="118">
        <v>2</v>
      </c>
      <c r="AV3" s="118" t="s">
        <v>16</v>
      </c>
      <c r="AW3" s="118">
        <v>1</v>
      </c>
      <c r="AX3" s="118" t="s">
        <v>27</v>
      </c>
      <c r="AY3" s="118">
        <v>2</v>
      </c>
      <c r="AZ3" s="118">
        <v>2</v>
      </c>
      <c r="BA3" s="115" t="s">
        <v>38</v>
      </c>
      <c r="BB3" s="189" t="s">
        <v>85</v>
      </c>
      <c r="BC3" s="66">
        <v>1</v>
      </c>
      <c r="BD3" s="71" t="s">
        <v>118</v>
      </c>
      <c r="BE3" s="97" t="s">
        <v>118</v>
      </c>
      <c r="BF3" s="201" t="s">
        <v>118</v>
      </c>
      <c r="BG3" s="68" t="s">
        <v>118</v>
      </c>
      <c r="BH3" s="72" t="s">
        <v>118</v>
      </c>
    </row>
    <row r="4" spans="1:60" ht="51" x14ac:dyDescent="0.25">
      <c r="A4" s="184"/>
      <c r="B4" s="137"/>
      <c r="C4" s="137"/>
      <c r="D4" s="134"/>
      <c r="E4" s="220"/>
      <c r="F4" s="137"/>
      <c r="G4" s="203"/>
      <c r="H4" s="146"/>
      <c r="I4" s="119"/>
      <c r="J4" s="137"/>
      <c r="K4" s="119"/>
      <c r="L4" s="119"/>
      <c r="M4" s="116"/>
      <c r="N4" s="7" t="s">
        <v>213</v>
      </c>
      <c r="O4" s="5" t="s">
        <v>214</v>
      </c>
      <c r="P4" s="5" t="s">
        <v>133</v>
      </c>
      <c r="Q4" s="89">
        <v>10</v>
      </c>
      <c r="R4" s="104" t="s">
        <v>100</v>
      </c>
      <c r="S4" s="89">
        <v>15</v>
      </c>
      <c r="T4" s="98" t="s">
        <v>101</v>
      </c>
      <c r="U4" s="89">
        <v>15</v>
      </c>
      <c r="V4" s="5" t="s">
        <v>215</v>
      </c>
      <c r="W4" s="98" t="s">
        <v>155</v>
      </c>
      <c r="X4" s="89">
        <v>15</v>
      </c>
      <c r="Y4" s="104" t="s">
        <v>208</v>
      </c>
      <c r="Z4" s="104" t="s">
        <v>108</v>
      </c>
      <c r="AA4" s="89">
        <v>15</v>
      </c>
      <c r="AB4" s="104" t="s">
        <v>209</v>
      </c>
      <c r="AC4" s="104" t="s">
        <v>110</v>
      </c>
      <c r="AD4" s="89">
        <v>15</v>
      </c>
      <c r="AE4" s="104" t="s">
        <v>137</v>
      </c>
      <c r="AF4" s="104" t="s">
        <v>111</v>
      </c>
      <c r="AG4" s="89">
        <v>15</v>
      </c>
      <c r="AH4" s="104" t="s">
        <v>216</v>
      </c>
      <c r="AI4" s="104" t="s">
        <v>114</v>
      </c>
      <c r="AJ4" s="89">
        <v>10</v>
      </c>
      <c r="AK4" s="28" t="s">
        <v>217</v>
      </c>
      <c r="AL4" s="16" t="s">
        <v>212</v>
      </c>
      <c r="AM4" s="39">
        <v>95.652173913043484</v>
      </c>
      <c r="AN4" s="119"/>
      <c r="AO4" s="116"/>
      <c r="AP4" s="161"/>
      <c r="AQ4" s="164"/>
      <c r="AR4" s="119"/>
      <c r="AS4" s="116"/>
      <c r="AT4" s="149"/>
      <c r="AU4" s="119"/>
      <c r="AV4" s="119"/>
      <c r="AW4" s="119"/>
      <c r="AX4" s="119"/>
      <c r="AY4" s="119"/>
      <c r="AZ4" s="119"/>
      <c r="BA4" s="116"/>
      <c r="BB4" s="190"/>
      <c r="BC4" s="26">
        <v>2</v>
      </c>
      <c r="BD4" s="19"/>
      <c r="BE4" s="21"/>
      <c r="BF4" s="21"/>
      <c r="BG4" s="21"/>
      <c r="BH4" s="22"/>
    </row>
    <row r="5" spans="1:60" ht="127.5" x14ac:dyDescent="0.25">
      <c r="A5" s="184"/>
      <c r="B5" s="137"/>
      <c r="C5" s="137"/>
      <c r="D5" s="134"/>
      <c r="E5" s="220"/>
      <c r="F5" s="137"/>
      <c r="G5" s="203"/>
      <c r="H5" s="146"/>
      <c r="I5" s="119"/>
      <c r="J5" s="137"/>
      <c r="K5" s="119"/>
      <c r="L5" s="119"/>
      <c r="M5" s="116"/>
      <c r="N5" s="7" t="s">
        <v>218</v>
      </c>
      <c r="O5" s="5" t="s">
        <v>219</v>
      </c>
      <c r="P5" s="5" t="s">
        <v>99</v>
      </c>
      <c r="Q5" s="89">
        <v>15</v>
      </c>
      <c r="R5" s="104" t="s">
        <v>100</v>
      </c>
      <c r="S5" s="89">
        <v>15</v>
      </c>
      <c r="T5" s="98" t="s">
        <v>101</v>
      </c>
      <c r="U5" s="89">
        <v>15</v>
      </c>
      <c r="V5" s="5" t="s">
        <v>220</v>
      </c>
      <c r="W5" s="98" t="s">
        <v>155</v>
      </c>
      <c r="X5" s="89">
        <v>15</v>
      </c>
      <c r="Y5" s="104" t="s">
        <v>208</v>
      </c>
      <c r="Z5" s="104" t="s">
        <v>108</v>
      </c>
      <c r="AA5" s="89">
        <v>15</v>
      </c>
      <c r="AB5" s="104" t="s">
        <v>221</v>
      </c>
      <c r="AC5" s="104" t="s">
        <v>110</v>
      </c>
      <c r="AD5" s="89">
        <v>15</v>
      </c>
      <c r="AE5" s="104" t="s">
        <v>137</v>
      </c>
      <c r="AF5" s="104" t="s">
        <v>111</v>
      </c>
      <c r="AG5" s="89">
        <v>15</v>
      </c>
      <c r="AH5" s="104" t="s">
        <v>222</v>
      </c>
      <c r="AI5" s="104" t="s">
        <v>114</v>
      </c>
      <c r="AJ5" s="89">
        <v>10</v>
      </c>
      <c r="AK5" s="28" t="s">
        <v>223</v>
      </c>
      <c r="AL5" s="16">
        <v>100</v>
      </c>
      <c r="AM5" s="39" t="s">
        <v>212</v>
      </c>
      <c r="AN5" s="119"/>
      <c r="AO5" s="116"/>
      <c r="AP5" s="161"/>
      <c r="AQ5" s="164"/>
      <c r="AR5" s="119"/>
      <c r="AS5" s="116"/>
      <c r="AT5" s="149"/>
      <c r="AU5" s="119"/>
      <c r="AV5" s="119"/>
      <c r="AW5" s="119"/>
      <c r="AX5" s="119"/>
      <c r="AY5" s="119"/>
      <c r="AZ5" s="119"/>
      <c r="BA5" s="116"/>
      <c r="BB5" s="190"/>
      <c r="BC5" s="26">
        <v>3</v>
      </c>
      <c r="BD5" s="19"/>
      <c r="BE5" s="21"/>
      <c r="BF5" s="21"/>
      <c r="BG5" s="21"/>
      <c r="BH5" s="22"/>
    </row>
    <row r="6" spans="1:60" x14ac:dyDescent="0.25">
      <c r="A6" s="184"/>
      <c r="B6" s="137"/>
      <c r="C6" s="137"/>
      <c r="D6" s="134"/>
      <c r="E6" s="220"/>
      <c r="F6" s="137"/>
      <c r="G6" s="203"/>
      <c r="H6" s="146"/>
      <c r="I6" s="119"/>
      <c r="J6" s="137"/>
      <c r="K6" s="119"/>
      <c r="L6" s="119"/>
      <c r="M6" s="116"/>
      <c r="N6" s="7"/>
      <c r="O6" s="5"/>
      <c r="P6" s="5"/>
      <c r="Q6" s="89" t="s">
        <v>212</v>
      </c>
      <c r="R6" s="104"/>
      <c r="S6" s="89" t="s">
        <v>212</v>
      </c>
      <c r="T6" s="98"/>
      <c r="U6" s="89" t="s">
        <v>212</v>
      </c>
      <c r="V6" s="5"/>
      <c r="W6" s="98"/>
      <c r="X6" s="89" t="s">
        <v>212</v>
      </c>
      <c r="Y6" s="104"/>
      <c r="Z6" s="104"/>
      <c r="AA6" s="89" t="s">
        <v>212</v>
      </c>
      <c r="AB6" s="104"/>
      <c r="AC6" s="104"/>
      <c r="AD6" s="89" t="s">
        <v>212</v>
      </c>
      <c r="AE6" s="104"/>
      <c r="AF6" s="104"/>
      <c r="AG6" s="89" t="s">
        <v>212</v>
      </c>
      <c r="AH6" s="104"/>
      <c r="AI6" s="104"/>
      <c r="AJ6" s="89" t="s">
        <v>212</v>
      </c>
      <c r="AK6" s="28"/>
      <c r="AL6" s="16" t="s">
        <v>212</v>
      </c>
      <c r="AM6" s="39" t="s">
        <v>212</v>
      </c>
      <c r="AN6" s="119"/>
      <c r="AO6" s="116"/>
      <c r="AP6" s="161"/>
      <c r="AQ6" s="164"/>
      <c r="AR6" s="119"/>
      <c r="AS6" s="116"/>
      <c r="AT6" s="149"/>
      <c r="AU6" s="119"/>
      <c r="AV6" s="119"/>
      <c r="AW6" s="119"/>
      <c r="AX6" s="119"/>
      <c r="AY6" s="119"/>
      <c r="AZ6" s="119"/>
      <c r="BA6" s="116"/>
      <c r="BB6" s="190"/>
      <c r="BC6" s="26">
        <v>4</v>
      </c>
      <c r="BD6" s="19"/>
      <c r="BE6" s="21"/>
      <c r="BF6" s="21"/>
      <c r="BG6" s="21"/>
      <c r="BH6" s="22"/>
    </row>
    <row r="7" spans="1:60" ht="15.75" thickBot="1" x14ac:dyDescent="0.3">
      <c r="A7" s="185"/>
      <c r="B7" s="138"/>
      <c r="C7" s="138"/>
      <c r="D7" s="135"/>
      <c r="E7" s="221"/>
      <c r="F7" s="138"/>
      <c r="G7" s="208"/>
      <c r="H7" s="147"/>
      <c r="I7" s="120"/>
      <c r="J7" s="138"/>
      <c r="K7" s="120"/>
      <c r="L7" s="120"/>
      <c r="M7" s="117"/>
      <c r="N7" s="8"/>
      <c r="O7" s="9"/>
      <c r="P7" s="9"/>
      <c r="Q7" s="90" t="s">
        <v>212</v>
      </c>
      <c r="R7" s="105"/>
      <c r="S7" s="90" t="s">
        <v>212</v>
      </c>
      <c r="T7" s="99"/>
      <c r="U7" s="90" t="s">
        <v>212</v>
      </c>
      <c r="V7" s="9"/>
      <c r="W7" s="99"/>
      <c r="X7" s="90" t="s">
        <v>212</v>
      </c>
      <c r="Y7" s="105"/>
      <c r="Z7" s="105"/>
      <c r="AA7" s="90" t="s">
        <v>212</v>
      </c>
      <c r="AB7" s="105"/>
      <c r="AC7" s="105"/>
      <c r="AD7" s="90" t="s">
        <v>212</v>
      </c>
      <c r="AE7" s="105"/>
      <c r="AF7" s="105"/>
      <c r="AG7" s="90" t="s">
        <v>212</v>
      </c>
      <c r="AH7" s="105"/>
      <c r="AI7" s="105"/>
      <c r="AJ7" s="90" t="s">
        <v>212</v>
      </c>
      <c r="AK7" s="6"/>
      <c r="AL7" s="17" t="s">
        <v>212</v>
      </c>
      <c r="AM7" s="18" t="s">
        <v>212</v>
      </c>
      <c r="AN7" s="120"/>
      <c r="AO7" s="117"/>
      <c r="AP7" s="162"/>
      <c r="AQ7" s="165"/>
      <c r="AR7" s="120"/>
      <c r="AS7" s="117"/>
      <c r="AT7" s="150"/>
      <c r="AU7" s="120"/>
      <c r="AV7" s="120"/>
      <c r="AW7" s="120"/>
      <c r="AX7" s="120"/>
      <c r="AY7" s="120"/>
      <c r="AZ7" s="120"/>
      <c r="BA7" s="117"/>
      <c r="BB7" s="191"/>
      <c r="BC7" s="27">
        <v>5</v>
      </c>
      <c r="BD7" s="20"/>
      <c r="BE7" s="23"/>
      <c r="BF7" s="23"/>
      <c r="BG7" s="23"/>
      <c r="BH7" s="24"/>
    </row>
    <row r="8" spans="1:60" ht="51" x14ac:dyDescent="0.25">
      <c r="A8" s="183" t="s">
        <v>141</v>
      </c>
      <c r="B8" s="136" t="s">
        <v>201</v>
      </c>
      <c r="C8" s="136" t="s">
        <v>63</v>
      </c>
      <c r="D8" s="133" t="s">
        <v>224</v>
      </c>
      <c r="E8" s="197"/>
      <c r="F8" s="136" t="s">
        <v>225</v>
      </c>
      <c r="G8" s="198" t="s">
        <v>226</v>
      </c>
      <c r="H8" s="145" t="s">
        <v>14</v>
      </c>
      <c r="I8" s="118">
        <v>3</v>
      </c>
      <c r="J8" s="136" t="s">
        <v>17</v>
      </c>
      <c r="K8" s="118">
        <v>4</v>
      </c>
      <c r="L8" s="118" t="s">
        <v>39</v>
      </c>
      <c r="M8" s="115">
        <v>12</v>
      </c>
      <c r="N8" s="70" t="s">
        <v>227</v>
      </c>
      <c r="O8" s="55" t="s">
        <v>228</v>
      </c>
      <c r="P8" s="55" t="s">
        <v>99</v>
      </c>
      <c r="Q8" s="88">
        <v>15</v>
      </c>
      <c r="R8" s="103" t="s">
        <v>100</v>
      </c>
      <c r="S8" s="88">
        <v>15</v>
      </c>
      <c r="T8" s="97" t="s">
        <v>101</v>
      </c>
      <c r="U8" s="88">
        <v>15</v>
      </c>
      <c r="V8" s="55" t="s">
        <v>229</v>
      </c>
      <c r="W8" s="97" t="s">
        <v>155</v>
      </c>
      <c r="X8" s="88">
        <v>15</v>
      </c>
      <c r="Y8" s="103" t="s">
        <v>208</v>
      </c>
      <c r="Z8" s="103" t="s">
        <v>108</v>
      </c>
      <c r="AA8" s="88">
        <v>15</v>
      </c>
      <c r="AB8" s="103" t="s">
        <v>221</v>
      </c>
      <c r="AC8" s="103" t="s">
        <v>110</v>
      </c>
      <c r="AD8" s="88">
        <v>15</v>
      </c>
      <c r="AE8" s="103" t="s">
        <v>137</v>
      </c>
      <c r="AF8" s="103" t="s">
        <v>111</v>
      </c>
      <c r="AG8" s="88">
        <v>15</v>
      </c>
      <c r="AH8" s="103" t="s">
        <v>230</v>
      </c>
      <c r="AI8" s="103" t="s">
        <v>114</v>
      </c>
      <c r="AJ8" s="88">
        <v>10</v>
      </c>
      <c r="AK8" s="63" t="s">
        <v>231</v>
      </c>
      <c r="AL8" s="64">
        <v>100</v>
      </c>
      <c r="AM8" s="96" t="s">
        <v>212</v>
      </c>
      <c r="AN8" s="130">
        <v>91</v>
      </c>
      <c r="AO8" s="126">
        <v>96</v>
      </c>
      <c r="AP8" s="160"/>
      <c r="AQ8" s="163"/>
      <c r="AR8" s="130">
        <v>91</v>
      </c>
      <c r="AS8" s="126">
        <v>96</v>
      </c>
      <c r="AT8" s="148">
        <v>1</v>
      </c>
      <c r="AU8" s="112">
        <v>2</v>
      </c>
      <c r="AV8" s="112" t="s">
        <v>22</v>
      </c>
      <c r="AW8" s="112">
        <v>2</v>
      </c>
      <c r="AX8" s="112" t="s">
        <v>27</v>
      </c>
      <c r="AY8" s="112">
        <v>2</v>
      </c>
      <c r="AZ8" s="118">
        <v>4</v>
      </c>
      <c r="BA8" s="115" t="s">
        <v>39</v>
      </c>
      <c r="BB8" s="189" t="s">
        <v>84</v>
      </c>
      <c r="BC8" s="66">
        <v>1</v>
      </c>
      <c r="BD8" s="213" t="s">
        <v>232</v>
      </c>
      <c r="BE8" s="97" t="s">
        <v>209</v>
      </c>
      <c r="BF8" s="201">
        <v>43831</v>
      </c>
      <c r="BG8" s="68">
        <v>44012</v>
      </c>
      <c r="BH8" s="72" t="s">
        <v>233</v>
      </c>
    </row>
    <row r="9" spans="1:60" ht="51" x14ac:dyDescent="0.25">
      <c r="A9" s="184"/>
      <c r="B9" s="137"/>
      <c r="C9" s="137"/>
      <c r="D9" s="134"/>
      <c r="E9" s="202"/>
      <c r="F9" s="137"/>
      <c r="G9" s="203"/>
      <c r="H9" s="146"/>
      <c r="I9" s="119"/>
      <c r="J9" s="137"/>
      <c r="K9" s="119"/>
      <c r="L9" s="119"/>
      <c r="M9" s="116"/>
      <c r="N9" s="7" t="s">
        <v>234</v>
      </c>
      <c r="O9" s="5" t="s">
        <v>235</v>
      </c>
      <c r="P9" s="5" t="s">
        <v>99</v>
      </c>
      <c r="Q9" s="89">
        <v>15</v>
      </c>
      <c r="R9" s="104" t="s">
        <v>100</v>
      </c>
      <c r="S9" s="89">
        <v>15</v>
      </c>
      <c r="T9" s="98" t="s">
        <v>101</v>
      </c>
      <c r="U9" s="89">
        <v>15</v>
      </c>
      <c r="V9" s="5" t="s">
        <v>236</v>
      </c>
      <c r="W9" s="98" t="s">
        <v>155</v>
      </c>
      <c r="X9" s="89">
        <v>15</v>
      </c>
      <c r="Y9" s="104" t="s">
        <v>237</v>
      </c>
      <c r="Z9" s="104" t="s">
        <v>108</v>
      </c>
      <c r="AA9" s="89">
        <v>15</v>
      </c>
      <c r="AB9" s="104" t="s">
        <v>209</v>
      </c>
      <c r="AC9" s="104" t="s">
        <v>110</v>
      </c>
      <c r="AD9" s="89">
        <v>15</v>
      </c>
      <c r="AE9" s="104" t="s">
        <v>137</v>
      </c>
      <c r="AF9" s="104" t="s">
        <v>111</v>
      </c>
      <c r="AG9" s="89">
        <v>15</v>
      </c>
      <c r="AH9" s="104" t="s">
        <v>238</v>
      </c>
      <c r="AI9" s="104" t="s">
        <v>114</v>
      </c>
      <c r="AJ9" s="89">
        <v>10</v>
      </c>
      <c r="AK9" s="28" t="s">
        <v>239</v>
      </c>
      <c r="AL9" s="16">
        <v>100</v>
      </c>
      <c r="AM9" s="39" t="s">
        <v>212</v>
      </c>
      <c r="AN9" s="119"/>
      <c r="AO9" s="116"/>
      <c r="AP9" s="161"/>
      <c r="AQ9" s="164"/>
      <c r="AR9" s="119"/>
      <c r="AS9" s="116"/>
      <c r="AT9" s="149"/>
      <c r="AU9" s="113"/>
      <c r="AV9" s="113"/>
      <c r="AW9" s="113"/>
      <c r="AX9" s="113"/>
      <c r="AY9" s="113"/>
      <c r="AZ9" s="119"/>
      <c r="BA9" s="116"/>
      <c r="BB9" s="190"/>
      <c r="BC9" s="26">
        <v>2</v>
      </c>
      <c r="BD9" s="19"/>
      <c r="BE9" s="21"/>
      <c r="BF9" s="21"/>
      <c r="BG9" s="21"/>
      <c r="BH9" s="22"/>
    </row>
    <row r="10" spans="1:60" ht="38.25" x14ac:dyDescent="0.25">
      <c r="A10" s="184"/>
      <c r="B10" s="137"/>
      <c r="C10" s="137"/>
      <c r="D10" s="134"/>
      <c r="E10" s="202"/>
      <c r="F10" s="137"/>
      <c r="G10" s="203"/>
      <c r="H10" s="146"/>
      <c r="I10" s="119"/>
      <c r="J10" s="137"/>
      <c r="K10" s="119"/>
      <c r="L10" s="119"/>
      <c r="M10" s="116"/>
      <c r="N10" s="222" t="s">
        <v>240</v>
      </c>
      <c r="O10" s="5" t="s">
        <v>241</v>
      </c>
      <c r="P10" s="5" t="s">
        <v>99</v>
      </c>
      <c r="Q10" s="89">
        <v>15</v>
      </c>
      <c r="R10" s="104" t="s">
        <v>100</v>
      </c>
      <c r="S10" s="89">
        <v>15</v>
      </c>
      <c r="T10" s="98" t="s">
        <v>101</v>
      </c>
      <c r="U10" s="89">
        <v>15</v>
      </c>
      <c r="V10" s="5" t="s">
        <v>242</v>
      </c>
      <c r="W10" s="98" t="s">
        <v>104</v>
      </c>
      <c r="X10" s="89">
        <v>5</v>
      </c>
      <c r="Y10" s="104" t="s">
        <v>237</v>
      </c>
      <c r="Z10" s="104" t="s">
        <v>108</v>
      </c>
      <c r="AA10" s="89">
        <v>15</v>
      </c>
      <c r="AB10" s="104" t="s">
        <v>243</v>
      </c>
      <c r="AC10" s="104" t="s">
        <v>110</v>
      </c>
      <c r="AD10" s="89">
        <v>15</v>
      </c>
      <c r="AE10" s="104" t="s">
        <v>137</v>
      </c>
      <c r="AF10" s="104" t="s">
        <v>111</v>
      </c>
      <c r="AG10" s="89">
        <v>15</v>
      </c>
      <c r="AH10" s="104" t="s">
        <v>238</v>
      </c>
      <c r="AI10" s="104" t="s">
        <v>114</v>
      </c>
      <c r="AJ10" s="89">
        <v>10</v>
      </c>
      <c r="AK10" s="28" t="s">
        <v>244</v>
      </c>
      <c r="AL10" s="16">
        <v>91.304347826086953</v>
      </c>
      <c r="AM10" s="39" t="s">
        <v>212</v>
      </c>
      <c r="AN10" s="119"/>
      <c r="AO10" s="116"/>
      <c r="AP10" s="161"/>
      <c r="AQ10" s="164"/>
      <c r="AR10" s="119"/>
      <c r="AS10" s="116"/>
      <c r="AT10" s="149"/>
      <c r="AU10" s="113"/>
      <c r="AV10" s="113"/>
      <c r="AW10" s="113"/>
      <c r="AX10" s="113"/>
      <c r="AY10" s="113"/>
      <c r="AZ10" s="119"/>
      <c r="BA10" s="116"/>
      <c r="BB10" s="190"/>
      <c r="BC10" s="26">
        <v>3</v>
      </c>
      <c r="BD10" s="19"/>
      <c r="BE10" s="21"/>
      <c r="BF10" s="21"/>
      <c r="BG10" s="21"/>
      <c r="BH10" s="22"/>
    </row>
    <row r="11" spans="1:60" ht="38.25" x14ac:dyDescent="0.25">
      <c r="A11" s="184"/>
      <c r="B11" s="137"/>
      <c r="C11" s="137"/>
      <c r="D11" s="134"/>
      <c r="E11" s="202"/>
      <c r="F11" s="137"/>
      <c r="G11" s="203"/>
      <c r="H11" s="146"/>
      <c r="I11" s="119"/>
      <c r="J11" s="137"/>
      <c r="K11" s="119"/>
      <c r="L11" s="119"/>
      <c r="M11" s="116"/>
      <c r="N11" s="7" t="s">
        <v>245</v>
      </c>
      <c r="O11" s="5" t="s">
        <v>246</v>
      </c>
      <c r="P11" s="5" t="s">
        <v>133</v>
      </c>
      <c r="Q11" s="89">
        <v>10</v>
      </c>
      <c r="R11" s="104" t="s">
        <v>100</v>
      </c>
      <c r="S11" s="89">
        <v>15</v>
      </c>
      <c r="T11" s="98" t="s">
        <v>101</v>
      </c>
      <c r="U11" s="89">
        <v>15</v>
      </c>
      <c r="V11" s="5" t="s">
        <v>247</v>
      </c>
      <c r="W11" s="98" t="s">
        <v>155</v>
      </c>
      <c r="X11" s="89">
        <v>15</v>
      </c>
      <c r="Y11" s="104" t="s">
        <v>237</v>
      </c>
      <c r="Z11" s="104" t="s">
        <v>108</v>
      </c>
      <c r="AA11" s="89">
        <v>15</v>
      </c>
      <c r="AB11" s="104" t="s">
        <v>243</v>
      </c>
      <c r="AC11" s="104" t="s">
        <v>110</v>
      </c>
      <c r="AD11" s="89">
        <v>15</v>
      </c>
      <c r="AE11" s="104" t="s">
        <v>137</v>
      </c>
      <c r="AF11" s="104" t="s">
        <v>111</v>
      </c>
      <c r="AG11" s="89">
        <v>15</v>
      </c>
      <c r="AH11" s="104" t="s">
        <v>248</v>
      </c>
      <c r="AI11" s="104" t="s">
        <v>114</v>
      </c>
      <c r="AJ11" s="89">
        <v>10</v>
      </c>
      <c r="AK11" s="28" t="s">
        <v>249</v>
      </c>
      <c r="AL11" s="16" t="s">
        <v>212</v>
      </c>
      <c r="AM11" s="39">
        <v>95.652173913043484</v>
      </c>
      <c r="AN11" s="119"/>
      <c r="AO11" s="116"/>
      <c r="AP11" s="161"/>
      <c r="AQ11" s="164"/>
      <c r="AR11" s="119"/>
      <c r="AS11" s="116"/>
      <c r="AT11" s="149"/>
      <c r="AU11" s="113"/>
      <c r="AV11" s="113"/>
      <c r="AW11" s="113"/>
      <c r="AX11" s="113"/>
      <c r="AY11" s="113"/>
      <c r="AZ11" s="119"/>
      <c r="BA11" s="116"/>
      <c r="BB11" s="190"/>
      <c r="BC11" s="26">
        <v>4</v>
      </c>
      <c r="BD11" s="19"/>
      <c r="BE11" s="21"/>
      <c r="BF11" s="21"/>
      <c r="BG11" s="21"/>
      <c r="BH11" s="22"/>
    </row>
    <row r="12" spans="1:60" ht="15.75" thickBot="1" x14ac:dyDescent="0.3">
      <c r="A12" s="185"/>
      <c r="B12" s="138"/>
      <c r="C12" s="138"/>
      <c r="D12" s="135"/>
      <c r="E12" s="207"/>
      <c r="F12" s="138"/>
      <c r="G12" s="208"/>
      <c r="H12" s="147"/>
      <c r="I12" s="120"/>
      <c r="J12" s="138"/>
      <c r="K12" s="120"/>
      <c r="L12" s="120"/>
      <c r="M12" s="117"/>
      <c r="N12" s="8"/>
      <c r="O12" s="9"/>
      <c r="P12" s="9"/>
      <c r="Q12" s="90" t="s">
        <v>212</v>
      </c>
      <c r="R12" s="105"/>
      <c r="S12" s="90" t="s">
        <v>212</v>
      </c>
      <c r="T12" s="99"/>
      <c r="U12" s="90" t="s">
        <v>212</v>
      </c>
      <c r="V12" s="9"/>
      <c r="W12" s="99"/>
      <c r="X12" s="90" t="s">
        <v>212</v>
      </c>
      <c r="Y12" s="105"/>
      <c r="Z12" s="105"/>
      <c r="AA12" s="90" t="s">
        <v>212</v>
      </c>
      <c r="AB12" s="105"/>
      <c r="AC12" s="105"/>
      <c r="AD12" s="90" t="s">
        <v>212</v>
      </c>
      <c r="AE12" s="105"/>
      <c r="AF12" s="105"/>
      <c r="AG12" s="90" t="s">
        <v>212</v>
      </c>
      <c r="AH12" s="105"/>
      <c r="AI12" s="105"/>
      <c r="AJ12" s="90" t="s">
        <v>212</v>
      </c>
      <c r="AK12" s="6"/>
      <c r="AL12" s="17" t="s">
        <v>212</v>
      </c>
      <c r="AM12" s="18" t="s">
        <v>212</v>
      </c>
      <c r="AN12" s="120"/>
      <c r="AO12" s="117"/>
      <c r="AP12" s="162"/>
      <c r="AQ12" s="165"/>
      <c r="AR12" s="120"/>
      <c r="AS12" s="117"/>
      <c r="AT12" s="150"/>
      <c r="AU12" s="114"/>
      <c r="AV12" s="114"/>
      <c r="AW12" s="114"/>
      <c r="AX12" s="114"/>
      <c r="AY12" s="114"/>
      <c r="AZ12" s="120"/>
      <c r="BA12" s="117"/>
      <c r="BB12" s="191"/>
      <c r="BC12" s="27">
        <v>5</v>
      </c>
      <c r="BD12" s="20"/>
      <c r="BE12" s="23"/>
      <c r="BF12" s="23"/>
      <c r="BG12" s="23"/>
      <c r="BH12" s="24"/>
    </row>
    <row r="13" spans="1:60" ht="38.25" x14ac:dyDescent="0.25">
      <c r="A13" s="183" t="s">
        <v>141</v>
      </c>
      <c r="B13" s="136" t="s">
        <v>201</v>
      </c>
      <c r="C13" s="136" t="s">
        <v>63</v>
      </c>
      <c r="D13" s="223" t="s">
        <v>250</v>
      </c>
      <c r="E13" s="197"/>
      <c r="F13" s="136" t="s">
        <v>251</v>
      </c>
      <c r="G13" s="198" t="s">
        <v>252</v>
      </c>
      <c r="H13" s="145" t="s">
        <v>14</v>
      </c>
      <c r="I13" s="118">
        <v>3</v>
      </c>
      <c r="J13" s="136" t="s">
        <v>17</v>
      </c>
      <c r="K13" s="118">
        <v>4</v>
      </c>
      <c r="L13" s="118" t="s">
        <v>39</v>
      </c>
      <c r="M13" s="115">
        <v>12</v>
      </c>
      <c r="N13" s="70" t="s">
        <v>205</v>
      </c>
      <c r="O13" s="55" t="s">
        <v>206</v>
      </c>
      <c r="P13" s="55" t="s">
        <v>99</v>
      </c>
      <c r="Q13" s="88">
        <v>15</v>
      </c>
      <c r="R13" s="106" t="s">
        <v>100</v>
      </c>
      <c r="S13" s="88">
        <v>15</v>
      </c>
      <c r="T13" s="109" t="s">
        <v>101</v>
      </c>
      <c r="U13" s="88">
        <v>15</v>
      </c>
      <c r="V13" s="55" t="s">
        <v>207</v>
      </c>
      <c r="W13" s="97" t="s">
        <v>155</v>
      </c>
      <c r="X13" s="88">
        <v>15</v>
      </c>
      <c r="Y13" s="103" t="s">
        <v>208</v>
      </c>
      <c r="Z13" s="103" t="s">
        <v>108</v>
      </c>
      <c r="AA13" s="88">
        <v>15</v>
      </c>
      <c r="AB13" s="103" t="s">
        <v>209</v>
      </c>
      <c r="AC13" s="103" t="s">
        <v>110</v>
      </c>
      <c r="AD13" s="88">
        <v>15</v>
      </c>
      <c r="AE13" s="103" t="s">
        <v>137</v>
      </c>
      <c r="AF13" s="103" t="s">
        <v>111</v>
      </c>
      <c r="AG13" s="88">
        <v>15</v>
      </c>
      <c r="AH13" s="103" t="s">
        <v>210</v>
      </c>
      <c r="AI13" s="103" t="s">
        <v>114</v>
      </c>
      <c r="AJ13" s="88">
        <v>10</v>
      </c>
      <c r="AK13" s="63" t="s">
        <v>211</v>
      </c>
      <c r="AL13" s="64">
        <v>100</v>
      </c>
      <c r="AM13" s="96" t="s">
        <v>212</v>
      </c>
      <c r="AN13" s="130">
        <v>100</v>
      </c>
      <c r="AO13" s="126">
        <v>96</v>
      </c>
      <c r="AP13" s="160"/>
      <c r="AQ13" s="163"/>
      <c r="AR13" s="130">
        <v>100</v>
      </c>
      <c r="AS13" s="126">
        <v>96</v>
      </c>
      <c r="AT13" s="148">
        <v>2</v>
      </c>
      <c r="AU13" s="112">
        <v>2</v>
      </c>
      <c r="AV13" s="112" t="s">
        <v>16</v>
      </c>
      <c r="AW13" s="112">
        <v>1</v>
      </c>
      <c r="AX13" s="112" t="s">
        <v>27</v>
      </c>
      <c r="AY13" s="112">
        <v>2</v>
      </c>
      <c r="AZ13" s="118">
        <v>2</v>
      </c>
      <c r="BA13" s="115" t="s">
        <v>38</v>
      </c>
      <c r="BB13" s="189" t="s">
        <v>85</v>
      </c>
      <c r="BC13" s="66">
        <v>1</v>
      </c>
      <c r="BD13" s="213" t="s">
        <v>118</v>
      </c>
      <c r="BE13" s="97" t="s">
        <v>118</v>
      </c>
      <c r="BF13" s="201" t="s">
        <v>118</v>
      </c>
      <c r="BG13" s="68" t="s">
        <v>118</v>
      </c>
      <c r="BH13" s="72" t="s">
        <v>118</v>
      </c>
    </row>
    <row r="14" spans="1:60" ht="51" x14ac:dyDescent="0.25">
      <c r="A14" s="184"/>
      <c r="B14" s="137"/>
      <c r="C14" s="137"/>
      <c r="D14" s="224"/>
      <c r="E14" s="202"/>
      <c r="F14" s="137"/>
      <c r="G14" s="203"/>
      <c r="H14" s="146"/>
      <c r="I14" s="119"/>
      <c r="J14" s="137"/>
      <c r="K14" s="119"/>
      <c r="L14" s="119"/>
      <c r="M14" s="116"/>
      <c r="N14" s="7" t="s">
        <v>227</v>
      </c>
      <c r="O14" s="5" t="s">
        <v>228</v>
      </c>
      <c r="P14" s="5" t="s">
        <v>99</v>
      </c>
      <c r="Q14" s="89">
        <v>15</v>
      </c>
      <c r="R14" s="104" t="s">
        <v>100</v>
      </c>
      <c r="S14" s="89">
        <v>15</v>
      </c>
      <c r="T14" s="98" t="s">
        <v>101</v>
      </c>
      <c r="U14" s="89">
        <v>15</v>
      </c>
      <c r="V14" s="5" t="s">
        <v>229</v>
      </c>
      <c r="W14" s="98" t="s">
        <v>155</v>
      </c>
      <c r="X14" s="89">
        <v>15</v>
      </c>
      <c r="Y14" s="104" t="s">
        <v>208</v>
      </c>
      <c r="Z14" s="104" t="s">
        <v>108</v>
      </c>
      <c r="AA14" s="89">
        <v>15</v>
      </c>
      <c r="AB14" s="104" t="s">
        <v>221</v>
      </c>
      <c r="AC14" s="104" t="s">
        <v>110</v>
      </c>
      <c r="AD14" s="89">
        <v>15</v>
      </c>
      <c r="AE14" s="104" t="s">
        <v>137</v>
      </c>
      <c r="AF14" s="104" t="s">
        <v>111</v>
      </c>
      <c r="AG14" s="89">
        <v>15</v>
      </c>
      <c r="AH14" s="104" t="s">
        <v>230</v>
      </c>
      <c r="AI14" s="104" t="s">
        <v>114</v>
      </c>
      <c r="AJ14" s="89">
        <v>10</v>
      </c>
      <c r="AK14" s="28" t="s">
        <v>231</v>
      </c>
      <c r="AL14" s="16">
        <v>100</v>
      </c>
      <c r="AM14" s="39" t="s">
        <v>212</v>
      </c>
      <c r="AN14" s="119"/>
      <c r="AO14" s="116"/>
      <c r="AP14" s="161"/>
      <c r="AQ14" s="164"/>
      <c r="AR14" s="119"/>
      <c r="AS14" s="116"/>
      <c r="AT14" s="149"/>
      <c r="AU14" s="113"/>
      <c r="AV14" s="113"/>
      <c r="AW14" s="113"/>
      <c r="AX14" s="113"/>
      <c r="AY14" s="113"/>
      <c r="AZ14" s="119"/>
      <c r="BA14" s="116"/>
      <c r="BB14" s="190"/>
      <c r="BC14" s="26">
        <v>2</v>
      </c>
      <c r="BD14" s="19"/>
      <c r="BE14" s="21"/>
      <c r="BF14" s="21"/>
      <c r="BG14" s="21"/>
      <c r="BH14" s="22"/>
    </row>
    <row r="15" spans="1:60" ht="38.25" x14ac:dyDescent="0.25">
      <c r="A15" s="184"/>
      <c r="B15" s="137"/>
      <c r="C15" s="137"/>
      <c r="D15" s="224"/>
      <c r="E15" s="202"/>
      <c r="F15" s="137"/>
      <c r="G15" s="203"/>
      <c r="H15" s="146"/>
      <c r="I15" s="119"/>
      <c r="J15" s="137"/>
      <c r="K15" s="119"/>
      <c r="L15" s="119"/>
      <c r="M15" s="116"/>
      <c r="N15" s="7" t="s">
        <v>253</v>
      </c>
      <c r="O15" s="5" t="s">
        <v>254</v>
      </c>
      <c r="P15" s="5" t="s">
        <v>133</v>
      </c>
      <c r="Q15" s="89">
        <v>10</v>
      </c>
      <c r="R15" s="104" t="s">
        <v>100</v>
      </c>
      <c r="S15" s="89">
        <v>15</v>
      </c>
      <c r="T15" s="98" t="s">
        <v>101</v>
      </c>
      <c r="U15" s="89">
        <v>15</v>
      </c>
      <c r="V15" s="5" t="s">
        <v>255</v>
      </c>
      <c r="W15" s="98" t="s">
        <v>155</v>
      </c>
      <c r="X15" s="89">
        <v>15</v>
      </c>
      <c r="Y15" s="104" t="s">
        <v>256</v>
      </c>
      <c r="Z15" s="104" t="s">
        <v>108</v>
      </c>
      <c r="AA15" s="89">
        <v>15</v>
      </c>
      <c r="AB15" s="104" t="s">
        <v>209</v>
      </c>
      <c r="AC15" s="104" t="s">
        <v>110</v>
      </c>
      <c r="AD15" s="89">
        <v>15</v>
      </c>
      <c r="AE15" s="104" t="s">
        <v>137</v>
      </c>
      <c r="AF15" s="104" t="s">
        <v>111</v>
      </c>
      <c r="AG15" s="89">
        <v>15</v>
      </c>
      <c r="AH15" s="104" t="s">
        <v>257</v>
      </c>
      <c r="AI15" s="104" t="s">
        <v>114</v>
      </c>
      <c r="AJ15" s="89">
        <v>10</v>
      </c>
      <c r="AK15" s="28" t="s">
        <v>258</v>
      </c>
      <c r="AL15" s="16" t="s">
        <v>212</v>
      </c>
      <c r="AM15" s="39">
        <v>95.652173913043484</v>
      </c>
      <c r="AN15" s="119"/>
      <c r="AO15" s="116"/>
      <c r="AP15" s="161"/>
      <c r="AQ15" s="164"/>
      <c r="AR15" s="119"/>
      <c r="AS15" s="116"/>
      <c r="AT15" s="149"/>
      <c r="AU15" s="113"/>
      <c r="AV15" s="113"/>
      <c r="AW15" s="113"/>
      <c r="AX15" s="113"/>
      <c r="AY15" s="113"/>
      <c r="AZ15" s="119"/>
      <c r="BA15" s="116"/>
      <c r="BB15" s="190"/>
      <c r="BC15" s="26">
        <v>3</v>
      </c>
      <c r="BD15" s="19"/>
      <c r="BE15" s="21"/>
      <c r="BF15" s="21"/>
      <c r="BG15" s="21"/>
      <c r="BH15" s="22"/>
    </row>
    <row r="16" spans="1:60" ht="51" x14ac:dyDescent="0.25">
      <c r="A16" s="184"/>
      <c r="B16" s="137"/>
      <c r="C16" s="137"/>
      <c r="D16" s="224"/>
      <c r="E16" s="202"/>
      <c r="F16" s="137"/>
      <c r="G16" s="203"/>
      <c r="H16" s="146"/>
      <c r="I16" s="119"/>
      <c r="J16" s="137"/>
      <c r="K16" s="119"/>
      <c r="L16" s="119"/>
      <c r="M16" s="116"/>
      <c r="N16" s="7" t="s">
        <v>259</v>
      </c>
      <c r="O16" s="5" t="s">
        <v>260</v>
      </c>
      <c r="P16" s="5" t="s">
        <v>133</v>
      </c>
      <c r="Q16" s="89">
        <v>10</v>
      </c>
      <c r="R16" s="104" t="s">
        <v>100</v>
      </c>
      <c r="S16" s="89">
        <v>15</v>
      </c>
      <c r="T16" s="98" t="s">
        <v>101</v>
      </c>
      <c r="U16" s="89">
        <v>15</v>
      </c>
      <c r="V16" s="5" t="s">
        <v>261</v>
      </c>
      <c r="W16" s="98" t="s">
        <v>155</v>
      </c>
      <c r="X16" s="89">
        <v>15</v>
      </c>
      <c r="Y16" s="104" t="s">
        <v>256</v>
      </c>
      <c r="Z16" s="104" t="s">
        <v>108</v>
      </c>
      <c r="AA16" s="89">
        <v>15</v>
      </c>
      <c r="AB16" s="104" t="s">
        <v>209</v>
      </c>
      <c r="AC16" s="104" t="s">
        <v>110</v>
      </c>
      <c r="AD16" s="89">
        <v>15</v>
      </c>
      <c r="AE16" s="104" t="s">
        <v>137</v>
      </c>
      <c r="AF16" s="104" t="s">
        <v>111</v>
      </c>
      <c r="AG16" s="89">
        <v>15</v>
      </c>
      <c r="AH16" s="104" t="s">
        <v>262</v>
      </c>
      <c r="AI16" s="104" t="s">
        <v>114</v>
      </c>
      <c r="AJ16" s="89">
        <v>10</v>
      </c>
      <c r="AK16" s="28" t="s">
        <v>263</v>
      </c>
      <c r="AL16" s="16" t="s">
        <v>212</v>
      </c>
      <c r="AM16" s="39">
        <v>95.652173913043484</v>
      </c>
      <c r="AN16" s="119"/>
      <c r="AO16" s="116"/>
      <c r="AP16" s="161"/>
      <c r="AQ16" s="164"/>
      <c r="AR16" s="119"/>
      <c r="AS16" s="116"/>
      <c r="AT16" s="149"/>
      <c r="AU16" s="113"/>
      <c r="AV16" s="113"/>
      <c r="AW16" s="113"/>
      <c r="AX16" s="113"/>
      <c r="AY16" s="113"/>
      <c r="AZ16" s="119"/>
      <c r="BA16" s="116"/>
      <c r="BB16" s="190"/>
      <c r="BC16" s="26">
        <v>4</v>
      </c>
      <c r="BD16" s="19"/>
      <c r="BE16" s="21"/>
      <c r="BF16" s="21"/>
      <c r="BG16" s="21"/>
      <c r="BH16" s="22"/>
    </row>
    <row r="17" spans="1:60" ht="15.75" thickBot="1" x14ac:dyDescent="0.3">
      <c r="A17" s="185"/>
      <c r="B17" s="138"/>
      <c r="C17" s="138"/>
      <c r="D17" s="225"/>
      <c r="E17" s="207"/>
      <c r="F17" s="138"/>
      <c r="G17" s="208"/>
      <c r="H17" s="147"/>
      <c r="I17" s="120"/>
      <c r="J17" s="138"/>
      <c r="K17" s="120"/>
      <c r="L17" s="120"/>
      <c r="M17" s="117"/>
      <c r="N17" s="8"/>
      <c r="O17" s="9"/>
      <c r="P17" s="9"/>
      <c r="Q17" s="90" t="s">
        <v>212</v>
      </c>
      <c r="R17" s="105"/>
      <c r="S17" s="90" t="s">
        <v>212</v>
      </c>
      <c r="T17" s="99"/>
      <c r="U17" s="90" t="s">
        <v>212</v>
      </c>
      <c r="V17" s="9"/>
      <c r="W17" s="99"/>
      <c r="X17" s="90" t="s">
        <v>212</v>
      </c>
      <c r="Y17" s="105"/>
      <c r="Z17" s="105"/>
      <c r="AA17" s="90" t="s">
        <v>212</v>
      </c>
      <c r="AB17" s="105"/>
      <c r="AC17" s="105"/>
      <c r="AD17" s="90" t="s">
        <v>212</v>
      </c>
      <c r="AE17" s="105"/>
      <c r="AF17" s="105"/>
      <c r="AG17" s="90" t="s">
        <v>212</v>
      </c>
      <c r="AH17" s="105"/>
      <c r="AI17" s="105"/>
      <c r="AJ17" s="90" t="s">
        <v>212</v>
      </c>
      <c r="AK17" s="6"/>
      <c r="AL17" s="17" t="s">
        <v>212</v>
      </c>
      <c r="AM17" s="18" t="s">
        <v>212</v>
      </c>
      <c r="AN17" s="120"/>
      <c r="AO17" s="117"/>
      <c r="AP17" s="162"/>
      <c r="AQ17" s="165"/>
      <c r="AR17" s="120"/>
      <c r="AS17" s="117"/>
      <c r="AT17" s="150"/>
      <c r="AU17" s="114"/>
      <c r="AV17" s="114"/>
      <c r="AW17" s="114"/>
      <c r="AX17" s="114"/>
      <c r="AY17" s="114"/>
      <c r="AZ17" s="120"/>
      <c r="BA17" s="117"/>
      <c r="BB17" s="191"/>
      <c r="BC17" s="27">
        <v>5</v>
      </c>
      <c r="BD17" s="20"/>
      <c r="BE17" s="23"/>
      <c r="BF17" s="23"/>
      <c r="BG17" s="23"/>
      <c r="BH17" s="24"/>
    </row>
    <row r="18" spans="1:60" x14ac:dyDescent="0.25">
      <c r="A18" s="186"/>
      <c r="B18" s="121"/>
      <c r="C18" s="121"/>
      <c r="D18" s="125"/>
      <c r="E18" s="121"/>
      <c r="F18" s="131"/>
      <c r="G18" s="132"/>
      <c r="H18" s="121"/>
      <c r="I18" s="111" t="s">
        <v>212</v>
      </c>
      <c r="J18" s="121"/>
      <c r="K18" s="111" t="s">
        <v>212</v>
      </c>
      <c r="L18" s="111" t="s">
        <v>212</v>
      </c>
      <c r="M18" s="111" t="s">
        <v>212</v>
      </c>
      <c r="N18" s="73"/>
      <c r="O18" s="73"/>
      <c r="P18" s="73"/>
      <c r="Q18" s="91" t="s">
        <v>212</v>
      </c>
      <c r="R18" s="94"/>
      <c r="S18" s="91" t="s">
        <v>212</v>
      </c>
      <c r="T18" s="93"/>
      <c r="U18" s="91" t="s">
        <v>212</v>
      </c>
      <c r="V18" s="73"/>
      <c r="W18" s="93"/>
      <c r="X18" s="91" t="s">
        <v>212</v>
      </c>
      <c r="Y18" s="94"/>
      <c r="Z18" s="94"/>
      <c r="AA18" s="91" t="s">
        <v>212</v>
      </c>
      <c r="AB18" s="94"/>
      <c r="AC18" s="94"/>
      <c r="AD18" s="91" t="s">
        <v>212</v>
      </c>
      <c r="AE18" s="94"/>
      <c r="AF18" s="94"/>
      <c r="AG18" s="91" t="s">
        <v>212</v>
      </c>
      <c r="AH18" s="94"/>
      <c r="AI18" s="94"/>
      <c r="AJ18" s="91" t="s">
        <v>212</v>
      </c>
      <c r="AK18" s="94"/>
      <c r="AL18" s="100" t="s">
        <v>212</v>
      </c>
      <c r="AM18" s="100" t="s">
        <v>212</v>
      </c>
      <c r="AN18" s="122">
        <v>0</v>
      </c>
      <c r="AO18" s="122">
        <v>0</v>
      </c>
      <c r="AP18" s="123"/>
      <c r="AQ18" s="124"/>
      <c r="AR18" s="122">
        <v>0</v>
      </c>
      <c r="AS18" s="122">
        <v>0</v>
      </c>
      <c r="AT18" s="111">
        <v>0</v>
      </c>
      <c r="AU18" s="111">
        <v>0</v>
      </c>
      <c r="AV18" s="111" t="s">
        <v>212</v>
      </c>
      <c r="AW18" s="111" t="s">
        <v>212</v>
      </c>
      <c r="AX18" s="111" t="s">
        <v>212</v>
      </c>
      <c r="AY18" s="111" t="s">
        <v>212</v>
      </c>
      <c r="AZ18" s="111" t="s">
        <v>212</v>
      </c>
      <c r="BA18" s="111" t="s">
        <v>212</v>
      </c>
      <c r="BB18" s="111" t="s">
        <v>212</v>
      </c>
      <c r="BC18" s="78">
        <v>1</v>
      </c>
      <c r="BD18" s="79"/>
      <c r="BE18" s="80"/>
      <c r="BF18" s="80"/>
      <c r="BG18" s="80"/>
      <c r="BH18" s="80"/>
    </row>
    <row r="19" spans="1:60" x14ac:dyDescent="0.25">
      <c r="A19" s="186"/>
      <c r="B19" s="121"/>
      <c r="C19" s="121"/>
      <c r="D19" s="125"/>
      <c r="E19" s="121"/>
      <c r="F19" s="131"/>
      <c r="G19" s="132"/>
      <c r="H19" s="121"/>
      <c r="I19" s="111"/>
      <c r="J19" s="121"/>
      <c r="K19" s="111"/>
      <c r="L19" s="111"/>
      <c r="M19" s="111"/>
      <c r="N19" s="73"/>
      <c r="O19" s="73"/>
      <c r="P19" s="73"/>
      <c r="Q19" s="91" t="s">
        <v>212</v>
      </c>
      <c r="R19" s="94"/>
      <c r="S19" s="91" t="s">
        <v>212</v>
      </c>
      <c r="T19" s="93"/>
      <c r="U19" s="91" t="s">
        <v>212</v>
      </c>
      <c r="V19" s="73"/>
      <c r="W19" s="93"/>
      <c r="X19" s="91" t="s">
        <v>212</v>
      </c>
      <c r="Y19" s="94"/>
      <c r="Z19" s="94"/>
      <c r="AA19" s="91" t="s">
        <v>212</v>
      </c>
      <c r="AB19" s="94"/>
      <c r="AC19" s="94"/>
      <c r="AD19" s="91" t="s">
        <v>212</v>
      </c>
      <c r="AE19" s="94"/>
      <c r="AF19" s="94"/>
      <c r="AG19" s="91" t="s">
        <v>212</v>
      </c>
      <c r="AH19" s="94"/>
      <c r="AI19" s="94"/>
      <c r="AJ19" s="91" t="s">
        <v>212</v>
      </c>
      <c r="AK19" s="94"/>
      <c r="AL19" s="100" t="s">
        <v>212</v>
      </c>
      <c r="AM19" s="100" t="s">
        <v>212</v>
      </c>
      <c r="AN19" s="111"/>
      <c r="AO19" s="111"/>
      <c r="AP19" s="123"/>
      <c r="AQ19" s="124"/>
      <c r="AR19" s="111"/>
      <c r="AS19" s="111"/>
      <c r="AT19" s="111"/>
      <c r="AU19" s="111"/>
      <c r="AV19" s="111"/>
      <c r="AW19" s="111"/>
      <c r="AX19" s="111"/>
      <c r="AY19" s="111"/>
      <c r="AZ19" s="111"/>
      <c r="BA19" s="111"/>
      <c r="BB19" s="111"/>
      <c r="BC19" s="81">
        <v>2</v>
      </c>
      <c r="BD19" s="79"/>
      <c r="BE19" s="80"/>
      <c r="BF19" s="80"/>
      <c r="BG19" s="80"/>
      <c r="BH19" s="80"/>
    </row>
    <row r="20" spans="1:60" x14ac:dyDescent="0.25">
      <c r="A20" s="186"/>
      <c r="B20" s="121"/>
      <c r="C20" s="121"/>
      <c r="D20" s="125"/>
      <c r="E20" s="121"/>
      <c r="F20" s="131"/>
      <c r="G20" s="132"/>
      <c r="H20" s="121"/>
      <c r="I20" s="111"/>
      <c r="J20" s="121"/>
      <c r="K20" s="111"/>
      <c r="L20" s="111"/>
      <c r="M20" s="111"/>
      <c r="N20" s="73"/>
      <c r="O20" s="73"/>
      <c r="P20" s="73"/>
      <c r="Q20" s="91" t="s">
        <v>212</v>
      </c>
      <c r="R20" s="94"/>
      <c r="S20" s="91" t="s">
        <v>212</v>
      </c>
      <c r="T20" s="93"/>
      <c r="U20" s="91" t="s">
        <v>212</v>
      </c>
      <c r="V20" s="73"/>
      <c r="W20" s="93"/>
      <c r="X20" s="91" t="s">
        <v>212</v>
      </c>
      <c r="Y20" s="94"/>
      <c r="Z20" s="94"/>
      <c r="AA20" s="91" t="s">
        <v>212</v>
      </c>
      <c r="AB20" s="94"/>
      <c r="AC20" s="94"/>
      <c r="AD20" s="91" t="s">
        <v>212</v>
      </c>
      <c r="AE20" s="94"/>
      <c r="AF20" s="94"/>
      <c r="AG20" s="91" t="s">
        <v>212</v>
      </c>
      <c r="AH20" s="94"/>
      <c r="AI20" s="94"/>
      <c r="AJ20" s="91" t="s">
        <v>212</v>
      </c>
      <c r="AK20" s="94"/>
      <c r="AL20" s="100" t="s">
        <v>212</v>
      </c>
      <c r="AM20" s="100" t="s">
        <v>212</v>
      </c>
      <c r="AN20" s="111"/>
      <c r="AO20" s="111"/>
      <c r="AP20" s="123"/>
      <c r="AQ20" s="124"/>
      <c r="AR20" s="111"/>
      <c r="AS20" s="111"/>
      <c r="AT20" s="111"/>
      <c r="AU20" s="111"/>
      <c r="AV20" s="111"/>
      <c r="AW20" s="111"/>
      <c r="AX20" s="111"/>
      <c r="AY20" s="111"/>
      <c r="AZ20" s="111"/>
      <c r="BA20" s="111"/>
      <c r="BB20" s="111"/>
      <c r="BC20" s="81">
        <v>3</v>
      </c>
      <c r="BD20" s="79"/>
      <c r="BE20" s="80"/>
      <c r="BF20" s="80"/>
      <c r="BG20" s="80"/>
      <c r="BH20" s="80"/>
    </row>
    <row r="21" spans="1:60" x14ac:dyDescent="0.25">
      <c r="A21" s="186"/>
      <c r="B21" s="121"/>
      <c r="C21" s="121"/>
      <c r="D21" s="125"/>
      <c r="E21" s="121"/>
      <c r="F21" s="131"/>
      <c r="G21" s="132"/>
      <c r="H21" s="121"/>
      <c r="I21" s="111"/>
      <c r="J21" s="121"/>
      <c r="K21" s="111"/>
      <c r="L21" s="111"/>
      <c r="M21" s="111"/>
      <c r="N21" s="73"/>
      <c r="O21" s="73"/>
      <c r="P21" s="73"/>
      <c r="Q21" s="91" t="s">
        <v>212</v>
      </c>
      <c r="R21" s="94"/>
      <c r="S21" s="91" t="s">
        <v>212</v>
      </c>
      <c r="T21" s="93"/>
      <c r="U21" s="91" t="s">
        <v>212</v>
      </c>
      <c r="V21" s="73"/>
      <c r="W21" s="93"/>
      <c r="X21" s="91" t="s">
        <v>212</v>
      </c>
      <c r="Y21" s="94"/>
      <c r="Z21" s="94"/>
      <c r="AA21" s="91" t="s">
        <v>212</v>
      </c>
      <c r="AB21" s="94"/>
      <c r="AC21" s="94"/>
      <c r="AD21" s="91" t="s">
        <v>212</v>
      </c>
      <c r="AE21" s="94"/>
      <c r="AF21" s="94"/>
      <c r="AG21" s="91" t="s">
        <v>212</v>
      </c>
      <c r="AH21" s="94"/>
      <c r="AI21" s="94"/>
      <c r="AJ21" s="91" t="s">
        <v>212</v>
      </c>
      <c r="AK21" s="94"/>
      <c r="AL21" s="100" t="s">
        <v>212</v>
      </c>
      <c r="AM21" s="100" t="s">
        <v>212</v>
      </c>
      <c r="AN21" s="111"/>
      <c r="AO21" s="111"/>
      <c r="AP21" s="123"/>
      <c r="AQ21" s="124"/>
      <c r="AR21" s="111"/>
      <c r="AS21" s="111"/>
      <c r="AT21" s="111"/>
      <c r="AU21" s="111"/>
      <c r="AV21" s="111"/>
      <c r="AW21" s="111"/>
      <c r="AX21" s="111"/>
      <c r="AY21" s="111"/>
      <c r="AZ21" s="111"/>
      <c r="BA21" s="111"/>
      <c r="BB21" s="111"/>
      <c r="BC21" s="81">
        <v>4</v>
      </c>
      <c r="BD21" s="79"/>
      <c r="BE21" s="80"/>
      <c r="BF21" s="80"/>
      <c r="BG21" s="80"/>
      <c r="BH21" s="80"/>
    </row>
    <row r="22" spans="1:60" x14ac:dyDescent="0.25">
      <c r="A22" s="186"/>
      <c r="B22" s="121"/>
      <c r="C22" s="121"/>
      <c r="D22" s="125"/>
      <c r="E22" s="121"/>
      <c r="F22" s="131"/>
      <c r="G22" s="132"/>
      <c r="H22" s="121"/>
      <c r="I22" s="111"/>
      <c r="J22" s="121"/>
      <c r="K22" s="111"/>
      <c r="L22" s="111"/>
      <c r="M22" s="111"/>
      <c r="N22" s="73"/>
      <c r="O22" s="73"/>
      <c r="P22" s="73"/>
      <c r="Q22" s="91" t="s">
        <v>212</v>
      </c>
      <c r="R22" s="94"/>
      <c r="S22" s="91" t="s">
        <v>212</v>
      </c>
      <c r="T22" s="93"/>
      <c r="U22" s="91" t="s">
        <v>212</v>
      </c>
      <c r="V22" s="73"/>
      <c r="W22" s="93"/>
      <c r="X22" s="91" t="s">
        <v>212</v>
      </c>
      <c r="Y22" s="94"/>
      <c r="Z22" s="94"/>
      <c r="AA22" s="91" t="s">
        <v>212</v>
      </c>
      <c r="AB22" s="94"/>
      <c r="AC22" s="94"/>
      <c r="AD22" s="91" t="s">
        <v>212</v>
      </c>
      <c r="AE22" s="94"/>
      <c r="AF22" s="94"/>
      <c r="AG22" s="91" t="s">
        <v>212</v>
      </c>
      <c r="AH22" s="94"/>
      <c r="AI22" s="94"/>
      <c r="AJ22" s="91" t="s">
        <v>212</v>
      </c>
      <c r="AK22" s="94"/>
      <c r="AL22" s="100" t="s">
        <v>212</v>
      </c>
      <c r="AM22" s="100" t="s">
        <v>212</v>
      </c>
      <c r="AN22" s="111"/>
      <c r="AO22" s="111"/>
      <c r="AP22" s="123"/>
      <c r="AQ22" s="124"/>
      <c r="AR22" s="111"/>
      <c r="AS22" s="111"/>
      <c r="AT22" s="111"/>
      <c r="AU22" s="111"/>
      <c r="AV22" s="111"/>
      <c r="AW22" s="111"/>
      <c r="AX22" s="111"/>
      <c r="AY22" s="111"/>
      <c r="AZ22" s="111"/>
      <c r="BA22" s="111"/>
      <c r="BB22" s="111"/>
      <c r="BC22" s="81">
        <v>5</v>
      </c>
      <c r="BD22" s="79"/>
      <c r="BE22" s="80"/>
      <c r="BF22" s="80"/>
      <c r="BG22" s="80"/>
      <c r="BH22" s="80"/>
    </row>
    <row r="23" spans="1:60" x14ac:dyDescent="0.25">
      <c r="A23" s="186"/>
      <c r="B23" s="121"/>
      <c r="C23" s="121"/>
      <c r="D23" s="125"/>
      <c r="E23" s="121"/>
      <c r="F23" s="131"/>
      <c r="G23" s="132"/>
      <c r="H23" s="121"/>
      <c r="I23" s="111" t="s">
        <v>212</v>
      </c>
      <c r="J23" s="121"/>
      <c r="K23" s="111" t="s">
        <v>212</v>
      </c>
      <c r="L23" s="111" t="s">
        <v>212</v>
      </c>
      <c r="M23" s="111" t="s">
        <v>212</v>
      </c>
      <c r="N23" s="73"/>
      <c r="O23" s="73"/>
      <c r="P23" s="73"/>
      <c r="Q23" s="91" t="s">
        <v>212</v>
      </c>
      <c r="R23" s="94"/>
      <c r="S23" s="91" t="s">
        <v>212</v>
      </c>
      <c r="T23" s="93"/>
      <c r="U23" s="91" t="s">
        <v>212</v>
      </c>
      <c r="V23" s="73"/>
      <c r="W23" s="93"/>
      <c r="X23" s="91" t="s">
        <v>212</v>
      </c>
      <c r="Y23" s="94"/>
      <c r="Z23" s="94"/>
      <c r="AA23" s="91" t="s">
        <v>212</v>
      </c>
      <c r="AB23" s="94"/>
      <c r="AC23" s="94"/>
      <c r="AD23" s="91" t="s">
        <v>212</v>
      </c>
      <c r="AE23" s="94"/>
      <c r="AF23" s="94"/>
      <c r="AG23" s="91" t="s">
        <v>212</v>
      </c>
      <c r="AH23" s="94"/>
      <c r="AI23" s="94"/>
      <c r="AJ23" s="91" t="s">
        <v>212</v>
      </c>
      <c r="AK23" s="94"/>
      <c r="AL23" s="100" t="s">
        <v>212</v>
      </c>
      <c r="AM23" s="100" t="s">
        <v>212</v>
      </c>
      <c r="AN23" s="122">
        <v>0</v>
      </c>
      <c r="AO23" s="122">
        <v>0</v>
      </c>
      <c r="AP23" s="123"/>
      <c r="AQ23" s="124"/>
      <c r="AR23" s="122">
        <v>0</v>
      </c>
      <c r="AS23" s="122">
        <v>0</v>
      </c>
      <c r="AT23" s="111">
        <v>0</v>
      </c>
      <c r="AU23" s="111">
        <v>0</v>
      </c>
      <c r="AV23" s="111" t="s">
        <v>212</v>
      </c>
      <c r="AW23" s="111" t="s">
        <v>212</v>
      </c>
      <c r="AX23" s="111" t="s">
        <v>212</v>
      </c>
      <c r="AY23" s="111" t="s">
        <v>212</v>
      </c>
      <c r="AZ23" s="111" t="s">
        <v>212</v>
      </c>
      <c r="BA23" s="111" t="s">
        <v>212</v>
      </c>
      <c r="BB23" s="111" t="s">
        <v>212</v>
      </c>
      <c r="BC23" s="78">
        <v>1</v>
      </c>
      <c r="BD23" s="79"/>
      <c r="BE23" s="80"/>
      <c r="BF23" s="80"/>
      <c r="BG23" s="80"/>
      <c r="BH23" s="80"/>
    </row>
    <row r="24" spans="1:60" x14ac:dyDescent="0.25">
      <c r="A24" s="186"/>
      <c r="B24" s="121"/>
      <c r="C24" s="121"/>
      <c r="D24" s="125"/>
      <c r="E24" s="121"/>
      <c r="F24" s="131"/>
      <c r="G24" s="132"/>
      <c r="H24" s="121"/>
      <c r="I24" s="111"/>
      <c r="J24" s="121"/>
      <c r="K24" s="111"/>
      <c r="L24" s="111"/>
      <c r="M24" s="111"/>
      <c r="N24" s="73"/>
      <c r="O24" s="73"/>
      <c r="P24" s="73"/>
      <c r="Q24" s="91" t="s">
        <v>212</v>
      </c>
      <c r="R24" s="94"/>
      <c r="S24" s="91" t="s">
        <v>212</v>
      </c>
      <c r="T24" s="93"/>
      <c r="U24" s="91" t="s">
        <v>212</v>
      </c>
      <c r="V24" s="73"/>
      <c r="W24" s="93"/>
      <c r="X24" s="91" t="s">
        <v>212</v>
      </c>
      <c r="Y24" s="94"/>
      <c r="Z24" s="94"/>
      <c r="AA24" s="91" t="s">
        <v>212</v>
      </c>
      <c r="AB24" s="94"/>
      <c r="AC24" s="94"/>
      <c r="AD24" s="91" t="s">
        <v>212</v>
      </c>
      <c r="AE24" s="94"/>
      <c r="AF24" s="94"/>
      <c r="AG24" s="91" t="s">
        <v>212</v>
      </c>
      <c r="AH24" s="94"/>
      <c r="AI24" s="94"/>
      <c r="AJ24" s="91" t="s">
        <v>212</v>
      </c>
      <c r="AK24" s="94"/>
      <c r="AL24" s="100" t="s">
        <v>212</v>
      </c>
      <c r="AM24" s="100" t="s">
        <v>212</v>
      </c>
      <c r="AN24" s="111"/>
      <c r="AO24" s="111"/>
      <c r="AP24" s="123"/>
      <c r="AQ24" s="124"/>
      <c r="AR24" s="111"/>
      <c r="AS24" s="111"/>
      <c r="AT24" s="111"/>
      <c r="AU24" s="111"/>
      <c r="AV24" s="111"/>
      <c r="AW24" s="111"/>
      <c r="AX24" s="111"/>
      <c r="AY24" s="111"/>
      <c r="AZ24" s="111"/>
      <c r="BA24" s="111"/>
      <c r="BB24" s="111"/>
      <c r="BC24" s="81">
        <v>2</v>
      </c>
      <c r="BD24" s="79"/>
      <c r="BE24" s="80"/>
      <c r="BF24" s="80"/>
      <c r="BG24" s="80"/>
      <c r="BH24" s="80"/>
    </row>
    <row r="25" spans="1:60" x14ac:dyDescent="0.25">
      <c r="A25" s="186"/>
      <c r="B25" s="121"/>
      <c r="C25" s="121"/>
      <c r="D25" s="125"/>
      <c r="E25" s="121"/>
      <c r="F25" s="131"/>
      <c r="G25" s="132"/>
      <c r="H25" s="121"/>
      <c r="I25" s="111"/>
      <c r="J25" s="121"/>
      <c r="K25" s="111"/>
      <c r="L25" s="111"/>
      <c r="M25" s="111"/>
      <c r="N25" s="73"/>
      <c r="O25" s="73"/>
      <c r="P25" s="73"/>
      <c r="Q25" s="91" t="s">
        <v>212</v>
      </c>
      <c r="R25" s="94"/>
      <c r="S25" s="91" t="s">
        <v>212</v>
      </c>
      <c r="T25" s="93"/>
      <c r="U25" s="91" t="s">
        <v>212</v>
      </c>
      <c r="V25" s="73"/>
      <c r="W25" s="93"/>
      <c r="X25" s="91" t="s">
        <v>212</v>
      </c>
      <c r="Y25" s="94"/>
      <c r="Z25" s="94"/>
      <c r="AA25" s="91" t="s">
        <v>212</v>
      </c>
      <c r="AB25" s="94"/>
      <c r="AC25" s="94"/>
      <c r="AD25" s="91" t="s">
        <v>212</v>
      </c>
      <c r="AE25" s="94"/>
      <c r="AF25" s="94"/>
      <c r="AG25" s="91" t="s">
        <v>212</v>
      </c>
      <c r="AH25" s="94"/>
      <c r="AI25" s="94"/>
      <c r="AJ25" s="91" t="s">
        <v>212</v>
      </c>
      <c r="AK25" s="94"/>
      <c r="AL25" s="100" t="s">
        <v>212</v>
      </c>
      <c r="AM25" s="100" t="s">
        <v>212</v>
      </c>
      <c r="AN25" s="111"/>
      <c r="AO25" s="111"/>
      <c r="AP25" s="123"/>
      <c r="AQ25" s="124"/>
      <c r="AR25" s="111"/>
      <c r="AS25" s="111"/>
      <c r="AT25" s="111"/>
      <c r="AU25" s="111"/>
      <c r="AV25" s="111"/>
      <c r="AW25" s="111"/>
      <c r="AX25" s="111"/>
      <c r="AY25" s="111"/>
      <c r="AZ25" s="111"/>
      <c r="BA25" s="111"/>
      <c r="BB25" s="111"/>
      <c r="BC25" s="81">
        <v>3</v>
      </c>
      <c r="BD25" s="79"/>
      <c r="BE25" s="80"/>
      <c r="BF25" s="80"/>
      <c r="BG25" s="80"/>
      <c r="BH25" s="80"/>
    </row>
    <row r="26" spans="1:60" x14ac:dyDescent="0.25">
      <c r="A26" s="186"/>
      <c r="B26" s="121"/>
      <c r="C26" s="121"/>
      <c r="D26" s="125"/>
      <c r="E26" s="121"/>
      <c r="F26" s="131"/>
      <c r="G26" s="132"/>
      <c r="H26" s="121"/>
      <c r="I26" s="111"/>
      <c r="J26" s="121"/>
      <c r="K26" s="111"/>
      <c r="L26" s="111"/>
      <c r="M26" s="111"/>
      <c r="N26" s="73"/>
      <c r="O26" s="73"/>
      <c r="P26" s="73"/>
      <c r="Q26" s="91" t="s">
        <v>212</v>
      </c>
      <c r="R26" s="94"/>
      <c r="S26" s="91" t="s">
        <v>212</v>
      </c>
      <c r="T26" s="93"/>
      <c r="U26" s="91" t="s">
        <v>212</v>
      </c>
      <c r="V26" s="73"/>
      <c r="W26" s="93"/>
      <c r="X26" s="91" t="s">
        <v>212</v>
      </c>
      <c r="Y26" s="94"/>
      <c r="Z26" s="94"/>
      <c r="AA26" s="91" t="s">
        <v>212</v>
      </c>
      <c r="AB26" s="94"/>
      <c r="AC26" s="94"/>
      <c r="AD26" s="91" t="s">
        <v>212</v>
      </c>
      <c r="AE26" s="94"/>
      <c r="AF26" s="94"/>
      <c r="AG26" s="91" t="s">
        <v>212</v>
      </c>
      <c r="AH26" s="94"/>
      <c r="AI26" s="94"/>
      <c r="AJ26" s="91" t="s">
        <v>212</v>
      </c>
      <c r="AK26" s="94"/>
      <c r="AL26" s="100" t="s">
        <v>212</v>
      </c>
      <c r="AM26" s="100" t="s">
        <v>212</v>
      </c>
      <c r="AN26" s="111"/>
      <c r="AO26" s="111"/>
      <c r="AP26" s="123"/>
      <c r="AQ26" s="124"/>
      <c r="AR26" s="111"/>
      <c r="AS26" s="111"/>
      <c r="AT26" s="111"/>
      <c r="AU26" s="111"/>
      <c r="AV26" s="111"/>
      <c r="AW26" s="111"/>
      <c r="AX26" s="111"/>
      <c r="AY26" s="111"/>
      <c r="AZ26" s="111"/>
      <c r="BA26" s="111"/>
      <c r="BB26" s="111"/>
      <c r="BC26" s="81">
        <v>4</v>
      </c>
      <c r="BD26" s="79"/>
      <c r="BE26" s="80"/>
      <c r="BF26" s="80"/>
      <c r="BG26" s="80"/>
      <c r="BH26" s="80"/>
    </row>
    <row r="27" spans="1:60" x14ac:dyDescent="0.25">
      <c r="A27" s="186"/>
      <c r="B27" s="121"/>
      <c r="C27" s="121"/>
      <c r="D27" s="125"/>
      <c r="E27" s="121"/>
      <c r="F27" s="131"/>
      <c r="G27" s="132"/>
      <c r="H27" s="121"/>
      <c r="I27" s="111"/>
      <c r="J27" s="121"/>
      <c r="K27" s="111"/>
      <c r="L27" s="111"/>
      <c r="M27" s="111"/>
      <c r="N27" s="73"/>
      <c r="O27" s="73"/>
      <c r="P27" s="73"/>
      <c r="Q27" s="91" t="s">
        <v>212</v>
      </c>
      <c r="R27" s="94"/>
      <c r="S27" s="91" t="s">
        <v>212</v>
      </c>
      <c r="T27" s="93"/>
      <c r="U27" s="91" t="s">
        <v>212</v>
      </c>
      <c r="V27" s="73"/>
      <c r="W27" s="93"/>
      <c r="X27" s="91" t="s">
        <v>212</v>
      </c>
      <c r="Y27" s="94"/>
      <c r="Z27" s="94"/>
      <c r="AA27" s="91" t="s">
        <v>212</v>
      </c>
      <c r="AB27" s="94"/>
      <c r="AC27" s="94"/>
      <c r="AD27" s="91" t="s">
        <v>212</v>
      </c>
      <c r="AE27" s="94"/>
      <c r="AF27" s="94"/>
      <c r="AG27" s="91" t="s">
        <v>212</v>
      </c>
      <c r="AH27" s="94"/>
      <c r="AI27" s="94"/>
      <c r="AJ27" s="91" t="s">
        <v>212</v>
      </c>
      <c r="AK27" s="94"/>
      <c r="AL27" s="100" t="s">
        <v>212</v>
      </c>
      <c r="AM27" s="100" t="s">
        <v>212</v>
      </c>
      <c r="AN27" s="111"/>
      <c r="AO27" s="111"/>
      <c r="AP27" s="123"/>
      <c r="AQ27" s="124"/>
      <c r="AR27" s="111"/>
      <c r="AS27" s="111"/>
      <c r="AT27" s="111"/>
      <c r="AU27" s="111"/>
      <c r="AV27" s="111"/>
      <c r="AW27" s="111"/>
      <c r="AX27" s="111"/>
      <c r="AY27" s="111"/>
      <c r="AZ27" s="111"/>
      <c r="BA27" s="111"/>
      <c r="BB27" s="111"/>
      <c r="BC27" s="81">
        <v>5</v>
      </c>
      <c r="BD27" s="79"/>
      <c r="BE27" s="80"/>
      <c r="BF27" s="80"/>
      <c r="BG27" s="80"/>
      <c r="BH27" s="80"/>
    </row>
    <row r="28" spans="1:60" x14ac:dyDescent="0.25">
      <c r="A28" s="186"/>
      <c r="B28" s="121"/>
      <c r="C28" s="121"/>
      <c r="D28" s="125"/>
      <c r="E28" s="121"/>
      <c r="F28" s="131"/>
      <c r="G28" s="132"/>
      <c r="H28" s="121"/>
      <c r="I28" s="111" t="s">
        <v>212</v>
      </c>
      <c r="J28" s="121"/>
      <c r="K28" s="111" t="s">
        <v>212</v>
      </c>
      <c r="L28" s="111" t="s">
        <v>212</v>
      </c>
      <c r="M28" s="111" t="s">
        <v>212</v>
      </c>
      <c r="N28" s="73"/>
      <c r="O28" s="73"/>
      <c r="P28" s="73"/>
      <c r="Q28" s="91" t="s">
        <v>212</v>
      </c>
      <c r="R28" s="94"/>
      <c r="S28" s="91" t="s">
        <v>212</v>
      </c>
      <c r="T28" s="93"/>
      <c r="U28" s="91" t="s">
        <v>212</v>
      </c>
      <c r="V28" s="73"/>
      <c r="W28" s="93"/>
      <c r="X28" s="91" t="s">
        <v>212</v>
      </c>
      <c r="Y28" s="94"/>
      <c r="Z28" s="94"/>
      <c r="AA28" s="91" t="s">
        <v>212</v>
      </c>
      <c r="AB28" s="94"/>
      <c r="AC28" s="94"/>
      <c r="AD28" s="91" t="s">
        <v>212</v>
      </c>
      <c r="AE28" s="94"/>
      <c r="AF28" s="94"/>
      <c r="AG28" s="91" t="s">
        <v>212</v>
      </c>
      <c r="AH28" s="94"/>
      <c r="AI28" s="94"/>
      <c r="AJ28" s="91" t="s">
        <v>212</v>
      </c>
      <c r="AK28" s="94"/>
      <c r="AL28" s="100" t="s">
        <v>212</v>
      </c>
      <c r="AM28" s="100" t="s">
        <v>212</v>
      </c>
      <c r="AN28" s="122">
        <v>0</v>
      </c>
      <c r="AO28" s="122">
        <v>0</v>
      </c>
      <c r="AP28" s="123"/>
      <c r="AQ28" s="124"/>
      <c r="AR28" s="122">
        <v>0</v>
      </c>
      <c r="AS28" s="122">
        <v>0</v>
      </c>
      <c r="AT28" s="111">
        <v>0</v>
      </c>
      <c r="AU28" s="111">
        <v>0</v>
      </c>
      <c r="AV28" s="111" t="s">
        <v>212</v>
      </c>
      <c r="AW28" s="111" t="s">
        <v>212</v>
      </c>
      <c r="AX28" s="111" t="s">
        <v>212</v>
      </c>
      <c r="AY28" s="111" t="s">
        <v>212</v>
      </c>
      <c r="AZ28" s="111" t="s">
        <v>212</v>
      </c>
      <c r="BA28" s="111" t="s">
        <v>212</v>
      </c>
      <c r="BB28" s="111" t="s">
        <v>212</v>
      </c>
      <c r="BC28" s="78">
        <v>1</v>
      </c>
      <c r="BD28" s="79"/>
      <c r="BE28" s="80"/>
      <c r="BF28" s="80"/>
      <c r="BG28" s="80"/>
      <c r="BH28" s="80"/>
    </row>
    <row r="29" spans="1:60" x14ac:dyDescent="0.25">
      <c r="A29" s="186"/>
      <c r="B29" s="121"/>
      <c r="C29" s="121"/>
      <c r="D29" s="125"/>
      <c r="E29" s="121"/>
      <c r="F29" s="131"/>
      <c r="G29" s="132"/>
      <c r="H29" s="121"/>
      <c r="I29" s="111"/>
      <c r="J29" s="121"/>
      <c r="K29" s="111"/>
      <c r="L29" s="111"/>
      <c r="M29" s="111"/>
      <c r="N29" s="73"/>
      <c r="O29" s="73"/>
      <c r="P29" s="73"/>
      <c r="Q29" s="91" t="s">
        <v>212</v>
      </c>
      <c r="R29" s="94"/>
      <c r="S29" s="91" t="s">
        <v>212</v>
      </c>
      <c r="T29" s="93"/>
      <c r="U29" s="91" t="s">
        <v>212</v>
      </c>
      <c r="V29" s="73"/>
      <c r="W29" s="93"/>
      <c r="X29" s="91" t="s">
        <v>212</v>
      </c>
      <c r="Y29" s="94"/>
      <c r="Z29" s="94"/>
      <c r="AA29" s="91" t="s">
        <v>212</v>
      </c>
      <c r="AB29" s="94"/>
      <c r="AC29" s="94"/>
      <c r="AD29" s="91" t="s">
        <v>212</v>
      </c>
      <c r="AE29" s="94"/>
      <c r="AF29" s="94"/>
      <c r="AG29" s="91" t="s">
        <v>212</v>
      </c>
      <c r="AH29" s="94"/>
      <c r="AI29" s="94"/>
      <c r="AJ29" s="91" t="s">
        <v>212</v>
      </c>
      <c r="AK29" s="94"/>
      <c r="AL29" s="100" t="s">
        <v>212</v>
      </c>
      <c r="AM29" s="100" t="s">
        <v>212</v>
      </c>
      <c r="AN29" s="111"/>
      <c r="AO29" s="111"/>
      <c r="AP29" s="123"/>
      <c r="AQ29" s="124"/>
      <c r="AR29" s="111"/>
      <c r="AS29" s="111"/>
      <c r="AT29" s="111"/>
      <c r="AU29" s="111"/>
      <c r="AV29" s="111"/>
      <c r="AW29" s="111"/>
      <c r="AX29" s="111"/>
      <c r="AY29" s="111"/>
      <c r="AZ29" s="111"/>
      <c r="BA29" s="111"/>
      <c r="BB29" s="111"/>
      <c r="BC29" s="81">
        <v>2</v>
      </c>
      <c r="BD29" s="79"/>
      <c r="BE29" s="80"/>
      <c r="BF29" s="80"/>
      <c r="BG29" s="80"/>
      <c r="BH29" s="80"/>
    </row>
    <row r="30" spans="1:60" x14ac:dyDescent="0.25">
      <c r="A30" s="186"/>
      <c r="B30" s="121"/>
      <c r="C30" s="121"/>
      <c r="D30" s="125"/>
      <c r="E30" s="121"/>
      <c r="F30" s="131"/>
      <c r="G30" s="132"/>
      <c r="H30" s="121"/>
      <c r="I30" s="111"/>
      <c r="J30" s="121"/>
      <c r="K30" s="111"/>
      <c r="L30" s="111"/>
      <c r="M30" s="111"/>
      <c r="N30" s="73"/>
      <c r="O30" s="73"/>
      <c r="P30" s="73"/>
      <c r="Q30" s="91" t="s">
        <v>212</v>
      </c>
      <c r="R30" s="94"/>
      <c r="S30" s="91" t="s">
        <v>212</v>
      </c>
      <c r="T30" s="93"/>
      <c r="U30" s="91" t="s">
        <v>212</v>
      </c>
      <c r="V30" s="73"/>
      <c r="W30" s="93"/>
      <c r="X30" s="91" t="s">
        <v>212</v>
      </c>
      <c r="Y30" s="94"/>
      <c r="Z30" s="94"/>
      <c r="AA30" s="91" t="s">
        <v>212</v>
      </c>
      <c r="AB30" s="94"/>
      <c r="AC30" s="94"/>
      <c r="AD30" s="91" t="s">
        <v>212</v>
      </c>
      <c r="AE30" s="94"/>
      <c r="AF30" s="94"/>
      <c r="AG30" s="91" t="s">
        <v>212</v>
      </c>
      <c r="AH30" s="94"/>
      <c r="AI30" s="94"/>
      <c r="AJ30" s="91" t="s">
        <v>212</v>
      </c>
      <c r="AK30" s="94"/>
      <c r="AL30" s="100" t="s">
        <v>212</v>
      </c>
      <c r="AM30" s="100" t="s">
        <v>212</v>
      </c>
      <c r="AN30" s="111"/>
      <c r="AO30" s="111"/>
      <c r="AP30" s="123"/>
      <c r="AQ30" s="124"/>
      <c r="AR30" s="111"/>
      <c r="AS30" s="111"/>
      <c r="AT30" s="111"/>
      <c r="AU30" s="111"/>
      <c r="AV30" s="111"/>
      <c r="AW30" s="111"/>
      <c r="AX30" s="111"/>
      <c r="AY30" s="111"/>
      <c r="AZ30" s="111"/>
      <c r="BA30" s="111"/>
      <c r="BB30" s="111"/>
      <c r="BC30" s="81">
        <v>3</v>
      </c>
      <c r="BD30" s="79"/>
      <c r="BE30" s="80"/>
      <c r="BF30" s="80"/>
      <c r="BG30" s="80"/>
      <c r="BH30" s="80"/>
    </row>
    <row r="31" spans="1:60" x14ac:dyDescent="0.25">
      <c r="A31" s="186"/>
      <c r="B31" s="121"/>
      <c r="C31" s="121"/>
      <c r="D31" s="125"/>
      <c r="E31" s="121"/>
      <c r="F31" s="131"/>
      <c r="G31" s="132"/>
      <c r="H31" s="121"/>
      <c r="I31" s="111"/>
      <c r="J31" s="121"/>
      <c r="K31" s="111"/>
      <c r="L31" s="111"/>
      <c r="M31" s="111"/>
      <c r="N31" s="73"/>
      <c r="O31" s="73"/>
      <c r="P31" s="73"/>
      <c r="Q31" s="91" t="s">
        <v>212</v>
      </c>
      <c r="R31" s="94"/>
      <c r="S31" s="91" t="s">
        <v>212</v>
      </c>
      <c r="T31" s="93"/>
      <c r="U31" s="91" t="s">
        <v>212</v>
      </c>
      <c r="V31" s="73"/>
      <c r="W31" s="93"/>
      <c r="X31" s="91" t="s">
        <v>212</v>
      </c>
      <c r="Y31" s="94"/>
      <c r="Z31" s="94"/>
      <c r="AA31" s="91" t="s">
        <v>212</v>
      </c>
      <c r="AB31" s="94"/>
      <c r="AC31" s="94"/>
      <c r="AD31" s="91" t="s">
        <v>212</v>
      </c>
      <c r="AE31" s="94"/>
      <c r="AF31" s="94"/>
      <c r="AG31" s="91" t="s">
        <v>212</v>
      </c>
      <c r="AH31" s="94"/>
      <c r="AI31" s="94"/>
      <c r="AJ31" s="91" t="s">
        <v>212</v>
      </c>
      <c r="AK31" s="94"/>
      <c r="AL31" s="100" t="s">
        <v>212</v>
      </c>
      <c r="AM31" s="100" t="s">
        <v>212</v>
      </c>
      <c r="AN31" s="111"/>
      <c r="AO31" s="111"/>
      <c r="AP31" s="123"/>
      <c r="AQ31" s="124"/>
      <c r="AR31" s="111"/>
      <c r="AS31" s="111"/>
      <c r="AT31" s="111"/>
      <c r="AU31" s="111"/>
      <c r="AV31" s="111"/>
      <c r="AW31" s="111"/>
      <c r="AX31" s="111"/>
      <c r="AY31" s="111"/>
      <c r="AZ31" s="111"/>
      <c r="BA31" s="111"/>
      <c r="BB31" s="111"/>
      <c r="BC31" s="81">
        <v>4</v>
      </c>
      <c r="BD31" s="79"/>
      <c r="BE31" s="80"/>
      <c r="BF31" s="80"/>
      <c r="BG31" s="80"/>
      <c r="BH31" s="80"/>
    </row>
    <row r="32" spans="1:60" x14ac:dyDescent="0.25">
      <c r="A32" s="186"/>
      <c r="B32" s="121"/>
      <c r="C32" s="121"/>
      <c r="D32" s="125"/>
      <c r="E32" s="121"/>
      <c r="F32" s="131"/>
      <c r="G32" s="132"/>
      <c r="H32" s="121"/>
      <c r="I32" s="111"/>
      <c r="J32" s="121"/>
      <c r="K32" s="111"/>
      <c r="L32" s="111"/>
      <c r="M32" s="111"/>
      <c r="N32" s="73"/>
      <c r="O32" s="73"/>
      <c r="P32" s="73"/>
      <c r="Q32" s="91" t="s">
        <v>212</v>
      </c>
      <c r="R32" s="94"/>
      <c r="S32" s="91" t="s">
        <v>212</v>
      </c>
      <c r="T32" s="93"/>
      <c r="U32" s="91" t="s">
        <v>212</v>
      </c>
      <c r="V32" s="73"/>
      <c r="W32" s="93"/>
      <c r="X32" s="91" t="s">
        <v>212</v>
      </c>
      <c r="Y32" s="94"/>
      <c r="Z32" s="94"/>
      <c r="AA32" s="91" t="s">
        <v>212</v>
      </c>
      <c r="AB32" s="94"/>
      <c r="AC32" s="94"/>
      <c r="AD32" s="91" t="s">
        <v>212</v>
      </c>
      <c r="AE32" s="94"/>
      <c r="AF32" s="94"/>
      <c r="AG32" s="91" t="s">
        <v>212</v>
      </c>
      <c r="AH32" s="94"/>
      <c r="AI32" s="94"/>
      <c r="AJ32" s="91" t="s">
        <v>212</v>
      </c>
      <c r="AK32" s="94"/>
      <c r="AL32" s="100" t="s">
        <v>212</v>
      </c>
      <c r="AM32" s="100" t="s">
        <v>212</v>
      </c>
      <c r="AN32" s="111"/>
      <c r="AO32" s="111"/>
      <c r="AP32" s="123"/>
      <c r="AQ32" s="124"/>
      <c r="AR32" s="111"/>
      <c r="AS32" s="111"/>
      <c r="AT32" s="111"/>
      <c r="AU32" s="111"/>
      <c r="AV32" s="111"/>
      <c r="AW32" s="111"/>
      <c r="AX32" s="111"/>
      <c r="AY32" s="111"/>
      <c r="AZ32" s="111"/>
      <c r="BA32" s="111"/>
      <c r="BB32" s="111"/>
      <c r="BC32" s="81">
        <v>5</v>
      </c>
      <c r="BD32" s="79"/>
      <c r="BE32" s="80"/>
      <c r="BF32" s="80"/>
      <c r="BG32" s="80"/>
      <c r="BH32" s="80"/>
    </row>
    <row r="33" spans="1:60" x14ac:dyDescent="0.25">
      <c r="A33" s="186"/>
      <c r="B33" s="121"/>
      <c r="C33" s="121"/>
      <c r="D33" s="125"/>
      <c r="E33" s="121"/>
      <c r="F33" s="131"/>
      <c r="G33" s="132"/>
      <c r="H33" s="121"/>
      <c r="I33" s="111" t="s">
        <v>212</v>
      </c>
      <c r="J33" s="121"/>
      <c r="K33" s="111" t="s">
        <v>212</v>
      </c>
      <c r="L33" s="111" t="s">
        <v>212</v>
      </c>
      <c r="M33" s="111" t="s">
        <v>212</v>
      </c>
      <c r="N33" s="73"/>
      <c r="O33" s="73"/>
      <c r="P33" s="73"/>
      <c r="Q33" s="91" t="s">
        <v>212</v>
      </c>
      <c r="R33" s="94"/>
      <c r="S33" s="91" t="s">
        <v>212</v>
      </c>
      <c r="T33" s="93"/>
      <c r="U33" s="91" t="s">
        <v>212</v>
      </c>
      <c r="V33" s="73"/>
      <c r="W33" s="93"/>
      <c r="X33" s="91" t="s">
        <v>212</v>
      </c>
      <c r="Y33" s="94"/>
      <c r="Z33" s="94"/>
      <c r="AA33" s="91" t="s">
        <v>212</v>
      </c>
      <c r="AB33" s="94"/>
      <c r="AC33" s="94"/>
      <c r="AD33" s="91" t="s">
        <v>212</v>
      </c>
      <c r="AE33" s="94"/>
      <c r="AF33" s="94"/>
      <c r="AG33" s="91" t="s">
        <v>212</v>
      </c>
      <c r="AH33" s="94"/>
      <c r="AI33" s="94"/>
      <c r="AJ33" s="91" t="s">
        <v>212</v>
      </c>
      <c r="AK33" s="94"/>
      <c r="AL33" s="100" t="s">
        <v>212</v>
      </c>
      <c r="AM33" s="100" t="s">
        <v>212</v>
      </c>
      <c r="AN33" s="122">
        <v>0</v>
      </c>
      <c r="AO33" s="122">
        <v>0</v>
      </c>
      <c r="AP33" s="123"/>
      <c r="AQ33" s="124"/>
      <c r="AR33" s="122">
        <v>0</v>
      </c>
      <c r="AS33" s="122">
        <v>0</v>
      </c>
      <c r="AT33" s="111">
        <v>0</v>
      </c>
      <c r="AU33" s="111">
        <v>0</v>
      </c>
      <c r="AV33" s="111" t="s">
        <v>212</v>
      </c>
      <c r="AW33" s="111" t="s">
        <v>212</v>
      </c>
      <c r="AX33" s="111" t="s">
        <v>212</v>
      </c>
      <c r="AY33" s="111" t="s">
        <v>212</v>
      </c>
      <c r="AZ33" s="111" t="s">
        <v>212</v>
      </c>
      <c r="BA33" s="111" t="s">
        <v>212</v>
      </c>
      <c r="BB33" s="111" t="s">
        <v>212</v>
      </c>
      <c r="BC33" s="78">
        <v>1</v>
      </c>
      <c r="BD33" s="79"/>
      <c r="BE33" s="80"/>
      <c r="BF33" s="80"/>
      <c r="BG33" s="80"/>
      <c r="BH33" s="80"/>
    </row>
    <row r="34" spans="1:60" x14ac:dyDescent="0.25">
      <c r="A34" s="186"/>
      <c r="B34" s="121"/>
      <c r="C34" s="121"/>
      <c r="D34" s="125"/>
      <c r="E34" s="121"/>
      <c r="F34" s="131"/>
      <c r="G34" s="132"/>
      <c r="H34" s="121"/>
      <c r="I34" s="111"/>
      <c r="J34" s="121"/>
      <c r="K34" s="111"/>
      <c r="L34" s="111"/>
      <c r="M34" s="111"/>
      <c r="N34" s="73"/>
      <c r="O34" s="73"/>
      <c r="P34" s="73"/>
      <c r="Q34" s="91" t="s">
        <v>212</v>
      </c>
      <c r="R34" s="94"/>
      <c r="S34" s="91" t="s">
        <v>212</v>
      </c>
      <c r="T34" s="93"/>
      <c r="U34" s="91" t="s">
        <v>212</v>
      </c>
      <c r="V34" s="73"/>
      <c r="W34" s="93"/>
      <c r="X34" s="91" t="s">
        <v>212</v>
      </c>
      <c r="Y34" s="94"/>
      <c r="Z34" s="94"/>
      <c r="AA34" s="91" t="s">
        <v>212</v>
      </c>
      <c r="AB34" s="94"/>
      <c r="AC34" s="94"/>
      <c r="AD34" s="91" t="s">
        <v>212</v>
      </c>
      <c r="AE34" s="94"/>
      <c r="AF34" s="94"/>
      <c r="AG34" s="91" t="s">
        <v>212</v>
      </c>
      <c r="AH34" s="94"/>
      <c r="AI34" s="94"/>
      <c r="AJ34" s="91" t="s">
        <v>212</v>
      </c>
      <c r="AK34" s="94"/>
      <c r="AL34" s="100" t="s">
        <v>212</v>
      </c>
      <c r="AM34" s="100" t="s">
        <v>212</v>
      </c>
      <c r="AN34" s="111"/>
      <c r="AO34" s="111"/>
      <c r="AP34" s="123"/>
      <c r="AQ34" s="124"/>
      <c r="AR34" s="111"/>
      <c r="AS34" s="111"/>
      <c r="AT34" s="111"/>
      <c r="AU34" s="111"/>
      <c r="AV34" s="111"/>
      <c r="AW34" s="111"/>
      <c r="AX34" s="111"/>
      <c r="AY34" s="111"/>
      <c r="AZ34" s="111"/>
      <c r="BA34" s="111"/>
      <c r="BB34" s="111"/>
      <c r="BC34" s="81">
        <v>2</v>
      </c>
      <c r="BD34" s="79"/>
      <c r="BE34" s="80"/>
      <c r="BF34" s="80"/>
      <c r="BG34" s="80"/>
      <c r="BH34" s="80"/>
    </row>
    <row r="35" spans="1:60" x14ac:dyDescent="0.25">
      <c r="A35" s="186"/>
      <c r="B35" s="121"/>
      <c r="C35" s="121"/>
      <c r="D35" s="125"/>
      <c r="E35" s="121"/>
      <c r="F35" s="131"/>
      <c r="G35" s="132"/>
      <c r="H35" s="121"/>
      <c r="I35" s="111"/>
      <c r="J35" s="121"/>
      <c r="K35" s="111"/>
      <c r="L35" s="111"/>
      <c r="M35" s="111"/>
      <c r="N35" s="73"/>
      <c r="O35" s="73"/>
      <c r="P35" s="73"/>
      <c r="Q35" s="91" t="s">
        <v>212</v>
      </c>
      <c r="R35" s="94"/>
      <c r="S35" s="91" t="s">
        <v>212</v>
      </c>
      <c r="T35" s="93"/>
      <c r="U35" s="91" t="s">
        <v>212</v>
      </c>
      <c r="V35" s="73"/>
      <c r="W35" s="93"/>
      <c r="X35" s="91" t="s">
        <v>212</v>
      </c>
      <c r="Y35" s="94"/>
      <c r="Z35" s="94"/>
      <c r="AA35" s="91" t="s">
        <v>212</v>
      </c>
      <c r="AB35" s="94"/>
      <c r="AC35" s="94"/>
      <c r="AD35" s="91" t="s">
        <v>212</v>
      </c>
      <c r="AE35" s="94"/>
      <c r="AF35" s="94"/>
      <c r="AG35" s="91" t="s">
        <v>212</v>
      </c>
      <c r="AH35" s="94"/>
      <c r="AI35" s="94"/>
      <c r="AJ35" s="91" t="s">
        <v>212</v>
      </c>
      <c r="AK35" s="94"/>
      <c r="AL35" s="100" t="s">
        <v>212</v>
      </c>
      <c r="AM35" s="100" t="s">
        <v>212</v>
      </c>
      <c r="AN35" s="111"/>
      <c r="AO35" s="111"/>
      <c r="AP35" s="123"/>
      <c r="AQ35" s="124"/>
      <c r="AR35" s="111"/>
      <c r="AS35" s="111"/>
      <c r="AT35" s="111"/>
      <c r="AU35" s="111"/>
      <c r="AV35" s="111"/>
      <c r="AW35" s="111"/>
      <c r="AX35" s="111"/>
      <c r="AY35" s="111"/>
      <c r="AZ35" s="111"/>
      <c r="BA35" s="111"/>
      <c r="BB35" s="111"/>
      <c r="BC35" s="81">
        <v>3</v>
      </c>
      <c r="BD35" s="79"/>
      <c r="BE35" s="80"/>
      <c r="BF35" s="80"/>
      <c r="BG35" s="80"/>
      <c r="BH35" s="80"/>
    </row>
    <row r="36" spans="1:60" x14ac:dyDescent="0.25">
      <c r="A36" s="186"/>
      <c r="B36" s="121"/>
      <c r="C36" s="121"/>
      <c r="D36" s="125"/>
      <c r="E36" s="121"/>
      <c r="F36" s="131"/>
      <c r="G36" s="132"/>
      <c r="H36" s="121"/>
      <c r="I36" s="111"/>
      <c r="J36" s="121"/>
      <c r="K36" s="111"/>
      <c r="L36" s="111"/>
      <c r="M36" s="111"/>
      <c r="N36" s="73"/>
      <c r="O36" s="73"/>
      <c r="P36" s="73"/>
      <c r="Q36" s="91" t="s">
        <v>212</v>
      </c>
      <c r="R36" s="94"/>
      <c r="S36" s="91" t="s">
        <v>212</v>
      </c>
      <c r="T36" s="93"/>
      <c r="U36" s="91" t="s">
        <v>212</v>
      </c>
      <c r="V36" s="73"/>
      <c r="W36" s="93"/>
      <c r="X36" s="91" t="s">
        <v>212</v>
      </c>
      <c r="Y36" s="94"/>
      <c r="Z36" s="94"/>
      <c r="AA36" s="91" t="s">
        <v>212</v>
      </c>
      <c r="AB36" s="94"/>
      <c r="AC36" s="94"/>
      <c r="AD36" s="91" t="s">
        <v>212</v>
      </c>
      <c r="AE36" s="94"/>
      <c r="AF36" s="94"/>
      <c r="AG36" s="91" t="s">
        <v>212</v>
      </c>
      <c r="AH36" s="94"/>
      <c r="AI36" s="94"/>
      <c r="AJ36" s="91" t="s">
        <v>212</v>
      </c>
      <c r="AK36" s="94"/>
      <c r="AL36" s="100" t="s">
        <v>212</v>
      </c>
      <c r="AM36" s="100" t="s">
        <v>212</v>
      </c>
      <c r="AN36" s="111"/>
      <c r="AO36" s="111"/>
      <c r="AP36" s="123"/>
      <c r="AQ36" s="124"/>
      <c r="AR36" s="111"/>
      <c r="AS36" s="111"/>
      <c r="AT36" s="111"/>
      <c r="AU36" s="111"/>
      <c r="AV36" s="111"/>
      <c r="AW36" s="111"/>
      <c r="AX36" s="111"/>
      <c r="AY36" s="111"/>
      <c r="AZ36" s="111"/>
      <c r="BA36" s="111"/>
      <c r="BB36" s="111"/>
      <c r="BC36" s="81">
        <v>4</v>
      </c>
      <c r="BD36" s="79"/>
      <c r="BE36" s="80"/>
      <c r="BF36" s="80"/>
      <c r="BG36" s="80"/>
      <c r="BH36" s="80"/>
    </row>
    <row r="37" spans="1:60" x14ac:dyDescent="0.25">
      <c r="A37" s="186"/>
      <c r="B37" s="121"/>
      <c r="C37" s="121"/>
      <c r="D37" s="125"/>
      <c r="E37" s="121"/>
      <c r="F37" s="131"/>
      <c r="G37" s="132"/>
      <c r="H37" s="121"/>
      <c r="I37" s="111"/>
      <c r="J37" s="121"/>
      <c r="K37" s="111"/>
      <c r="L37" s="111"/>
      <c r="M37" s="111"/>
      <c r="N37" s="73"/>
      <c r="O37" s="73"/>
      <c r="P37" s="73"/>
      <c r="Q37" s="91" t="s">
        <v>212</v>
      </c>
      <c r="R37" s="94"/>
      <c r="S37" s="91" t="s">
        <v>212</v>
      </c>
      <c r="T37" s="93"/>
      <c r="U37" s="91" t="s">
        <v>212</v>
      </c>
      <c r="V37" s="73"/>
      <c r="W37" s="93"/>
      <c r="X37" s="91" t="s">
        <v>212</v>
      </c>
      <c r="Y37" s="94"/>
      <c r="Z37" s="94"/>
      <c r="AA37" s="91" t="s">
        <v>212</v>
      </c>
      <c r="AB37" s="94"/>
      <c r="AC37" s="94"/>
      <c r="AD37" s="91" t="s">
        <v>212</v>
      </c>
      <c r="AE37" s="94"/>
      <c r="AF37" s="94"/>
      <c r="AG37" s="91" t="s">
        <v>212</v>
      </c>
      <c r="AH37" s="94"/>
      <c r="AI37" s="94"/>
      <c r="AJ37" s="91" t="s">
        <v>212</v>
      </c>
      <c r="AK37" s="94"/>
      <c r="AL37" s="100" t="s">
        <v>212</v>
      </c>
      <c r="AM37" s="100" t="s">
        <v>212</v>
      </c>
      <c r="AN37" s="111"/>
      <c r="AO37" s="111"/>
      <c r="AP37" s="123"/>
      <c r="AQ37" s="124"/>
      <c r="AR37" s="111"/>
      <c r="AS37" s="111"/>
      <c r="AT37" s="111"/>
      <c r="AU37" s="111"/>
      <c r="AV37" s="111"/>
      <c r="AW37" s="111"/>
      <c r="AX37" s="111"/>
      <c r="AY37" s="111"/>
      <c r="AZ37" s="111"/>
      <c r="BA37" s="111"/>
      <c r="BB37" s="111"/>
      <c r="BC37" s="81">
        <v>5</v>
      </c>
      <c r="BD37" s="79"/>
      <c r="BE37" s="80"/>
      <c r="BF37" s="80"/>
      <c r="BG37" s="80"/>
      <c r="BH37" s="80"/>
    </row>
    <row r="38" spans="1:60" x14ac:dyDescent="0.25">
      <c r="A38" s="186"/>
      <c r="B38" s="121"/>
      <c r="C38" s="121"/>
      <c r="D38" s="125"/>
      <c r="E38" s="121"/>
      <c r="F38" s="131"/>
      <c r="G38" s="132"/>
      <c r="H38" s="121"/>
      <c r="I38" s="111" t="s">
        <v>212</v>
      </c>
      <c r="J38" s="121"/>
      <c r="K38" s="111" t="s">
        <v>212</v>
      </c>
      <c r="L38" s="111" t="s">
        <v>212</v>
      </c>
      <c r="M38" s="111" t="s">
        <v>212</v>
      </c>
      <c r="N38" s="73"/>
      <c r="O38" s="73"/>
      <c r="P38" s="73"/>
      <c r="Q38" s="91" t="s">
        <v>212</v>
      </c>
      <c r="R38" s="94"/>
      <c r="S38" s="91" t="s">
        <v>212</v>
      </c>
      <c r="T38" s="93"/>
      <c r="U38" s="91" t="s">
        <v>212</v>
      </c>
      <c r="V38" s="73"/>
      <c r="W38" s="93"/>
      <c r="X38" s="91" t="s">
        <v>212</v>
      </c>
      <c r="Y38" s="94"/>
      <c r="Z38" s="94"/>
      <c r="AA38" s="91" t="s">
        <v>212</v>
      </c>
      <c r="AB38" s="94"/>
      <c r="AC38" s="94"/>
      <c r="AD38" s="91" t="s">
        <v>212</v>
      </c>
      <c r="AE38" s="94"/>
      <c r="AF38" s="94"/>
      <c r="AG38" s="91" t="s">
        <v>212</v>
      </c>
      <c r="AH38" s="94"/>
      <c r="AI38" s="94"/>
      <c r="AJ38" s="91" t="s">
        <v>212</v>
      </c>
      <c r="AK38" s="94"/>
      <c r="AL38" s="100" t="s">
        <v>212</v>
      </c>
      <c r="AM38" s="100" t="s">
        <v>212</v>
      </c>
      <c r="AN38" s="122">
        <v>0</v>
      </c>
      <c r="AO38" s="122">
        <v>0</v>
      </c>
      <c r="AP38" s="123"/>
      <c r="AQ38" s="124"/>
      <c r="AR38" s="122">
        <v>0</v>
      </c>
      <c r="AS38" s="122">
        <v>0</v>
      </c>
      <c r="AT38" s="111">
        <v>0</v>
      </c>
      <c r="AU38" s="111">
        <v>0</v>
      </c>
      <c r="AV38" s="111" t="s">
        <v>212</v>
      </c>
      <c r="AW38" s="111" t="s">
        <v>212</v>
      </c>
      <c r="AX38" s="111" t="s">
        <v>212</v>
      </c>
      <c r="AY38" s="111" t="s">
        <v>212</v>
      </c>
      <c r="AZ38" s="111" t="s">
        <v>212</v>
      </c>
      <c r="BA38" s="111" t="s">
        <v>212</v>
      </c>
      <c r="BB38" s="111" t="s">
        <v>212</v>
      </c>
      <c r="BC38" s="78">
        <v>1</v>
      </c>
      <c r="BD38" s="79"/>
      <c r="BE38" s="80"/>
      <c r="BF38" s="80"/>
      <c r="BG38" s="80"/>
      <c r="BH38" s="80"/>
    </row>
    <row r="39" spans="1:60" x14ac:dyDescent="0.25">
      <c r="A39" s="186"/>
      <c r="B39" s="121"/>
      <c r="C39" s="121"/>
      <c r="D39" s="125"/>
      <c r="E39" s="121"/>
      <c r="F39" s="131"/>
      <c r="G39" s="132"/>
      <c r="H39" s="121"/>
      <c r="I39" s="111"/>
      <c r="J39" s="121"/>
      <c r="K39" s="111"/>
      <c r="L39" s="111"/>
      <c r="M39" s="111"/>
      <c r="N39" s="73"/>
      <c r="O39" s="73"/>
      <c r="P39" s="73"/>
      <c r="Q39" s="91" t="s">
        <v>212</v>
      </c>
      <c r="R39" s="94"/>
      <c r="S39" s="91" t="s">
        <v>212</v>
      </c>
      <c r="T39" s="93"/>
      <c r="U39" s="91" t="s">
        <v>212</v>
      </c>
      <c r="V39" s="73"/>
      <c r="W39" s="93"/>
      <c r="X39" s="91" t="s">
        <v>212</v>
      </c>
      <c r="Y39" s="94"/>
      <c r="Z39" s="94"/>
      <c r="AA39" s="91" t="s">
        <v>212</v>
      </c>
      <c r="AB39" s="94"/>
      <c r="AC39" s="94"/>
      <c r="AD39" s="91" t="s">
        <v>212</v>
      </c>
      <c r="AE39" s="94"/>
      <c r="AF39" s="94"/>
      <c r="AG39" s="91" t="s">
        <v>212</v>
      </c>
      <c r="AH39" s="94"/>
      <c r="AI39" s="94"/>
      <c r="AJ39" s="91" t="s">
        <v>212</v>
      </c>
      <c r="AK39" s="94"/>
      <c r="AL39" s="100" t="s">
        <v>212</v>
      </c>
      <c r="AM39" s="100" t="s">
        <v>212</v>
      </c>
      <c r="AN39" s="111"/>
      <c r="AO39" s="111"/>
      <c r="AP39" s="123"/>
      <c r="AQ39" s="124"/>
      <c r="AR39" s="111"/>
      <c r="AS39" s="111"/>
      <c r="AT39" s="111"/>
      <c r="AU39" s="111"/>
      <c r="AV39" s="111"/>
      <c r="AW39" s="111"/>
      <c r="AX39" s="111"/>
      <c r="AY39" s="111"/>
      <c r="AZ39" s="111"/>
      <c r="BA39" s="111"/>
      <c r="BB39" s="111"/>
      <c r="BC39" s="81">
        <v>2</v>
      </c>
      <c r="BD39" s="79"/>
      <c r="BE39" s="80"/>
      <c r="BF39" s="80"/>
      <c r="BG39" s="80"/>
      <c r="BH39" s="80"/>
    </row>
    <row r="40" spans="1:60" x14ac:dyDescent="0.25">
      <c r="A40" s="186"/>
      <c r="B40" s="121"/>
      <c r="C40" s="121"/>
      <c r="D40" s="125"/>
      <c r="E40" s="121"/>
      <c r="F40" s="131"/>
      <c r="G40" s="132"/>
      <c r="H40" s="121"/>
      <c r="I40" s="111"/>
      <c r="J40" s="121"/>
      <c r="K40" s="111"/>
      <c r="L40" s="111"/>
      <c r="M40" s="111"/>
      <c r="N40" s="73"/>
      <c r="O40" s="73"/>
      <c r="P40" s="73"/>
      <c r="Q40" s="91" t="s">
        <v>212</v>
      </c>
      <c r="R40" s="94"/>
      <c r="S40" s="91" t="s">
        <v>212</v>
      </c>
      <c r="T40" s="93"/>
      <c r="U40" s="91" t="s">
        <v>212</v>
      </c>
      <c r="V40" s="73"/>
      <c r="W40" s="93"/>
      <c r="X40" s="91" t="s">
        <v>212</v>
      </c>
      <c r="Y40" s="94"/>
      <c r="Z40" s="94"/>
      <c r="AA40" s="91" t="s">
        <v>212</v>
      </c>
      <c r="AB40" s="94"/>
      <c r="AC40" s="94"/>
      <c r="AD40" s="91" t="s">
        <v>212</v>
      </c>
      <c r="AE40" s="94"/>
      <c r="AF40" s="94"/>
      <c r="AG40" s="91" t="s">
        <v>212</v>
      </c>
      <c r="AH40" s="94"/>
      <c r="AI40" s="94"/>
      <c r="AJ40" s="91" t="s">
        <v>212</v>
      </c>
      <c r="AK40" s="94"/>
      <c r="AL40" s="100" t="s">
        <v>212</v>
      </c>
      <c r="AM40" s="100" t="s">
        <v>212</v>
      </c>
      <c r="AN40" s="111"/>
      <c r="AO40" s="111"/>
      <c r="AP40" s="123"/>
      <c r="AQ40" s="124"/>
      <c r="AR40" s="111"/>
      <c r="AS40" s="111"/>
      <c r="AT40" s="111"/>
      <c r="AU40" s="111"/>
      <c r="AV40" s="111"/>
      <c r="AW40" s="111"/>
      <c r="AX40" s="111"/>
      <c r="AY40" s="111"/>
      <c r="AZ40" s="111"/>
      <c r="BA40" s="111"/>
      <c r="BB40" s="111"/>
      <c r="BC40" s="81">
        <v>3</v>
      </c>
      <c r="BD40" s="79"/>
      <c r="BE40" s="80"/>
      <c r="BF40" s="80"/>
      <c r="BG40" s="80"/>
      <c r="BH40" s="80"/>
    </row>
    <row r="41" spans="1:60" x14ac:dyDescent="0.25">
      <c r="A41" s="186"/>
      <c r="B41" s="121"/>
      <c r="C41" s="121"/>
      <c r="D41" s="125"/>
      <c r="E41" s="121"/>
      <c r="F41" s="131"/>
      <c r="G41" s="132"/>
      <c r="H41" s="121"/>
      <c r="I41" s="111"/>
      <c r="J41" s="121"/>
      <c r="K41" s="111"/>
      <c r="L41" s="111"/>
      <c r="M41" s="111"/>
      <c r="N41" s="73"/>
      <c r="O41" s="73"/>
      <c r="P41" s="73"/>
      <c r="Q41" s="91" t="s">
        <v>212</v>
      </c>
      <c r="R41" s="94"/>
      <c r="S41" s="91" t="s">
        <v>212</v>
      </c>
      <c r="T41" s="93"/>
      <c r="U41" s="91" t="s">
        <v>212</v>
      </c>
      <c r="V41" s="73"/>
      <c r="W41" s="93"/>
      <c r="X41" s="91" t="s">
        <v>212</v>
      </c>
      <c r="Y41" s="94"/>
      <c r="Z41" s="94"/>
      <c r="AA41" s="91" t="s">
        <v>212</v>
      </c>
      <c r="AB41" s="94"/>
      <c r="AC41" s="94"/>
      <c r="AD41" s="91" t="s">
        <v>212</v>
      </c>
      <c r="AE41" s="94"/>
      <c r="AF41" s="94"/>
      <c r="AG41" s="91" t="s">
        <v>212</v>
      </c>
      <c r="AH41" s="94"/>
      <c r="AI41" s="94"/>
      <c r="AJ41" s="91" t="s">
        <v>212</v>
      </c>
      <c r="AK41" s="94"/>
      <c r="AL41" s="100" t="s">
        <v>212</v>
      </c>
      <c r="AM41" s="100" t="s">
        <v>212</v>
      </c>
      <c r="AN41" s="111"/>
      <c r="AO41" s="111"/>
      <c r="AP41" s="123"/>
      <c r="AQ41" s="124"/>
      <c r="AR41" s="111"/>
      <c r="AS41" s="111"/>
      <c r="AT41" s="111"/>
      <c r="AU41" s="111"/>
      <c r="AV41" s="111"/>
      <c r="AW41" s="111"/>
      <c r="AX41" s="111"/>
      <c r="AY41" s="111"/>
      <c r="AZ41" s="111"/>
      <c r="BA41" s="111"/>
      <c r="BB41" s="111"/>
      <c r="BC41" s="81">
        <v>4</v>
      </c>
      <c r="BD41" s="79"/>
      <c r="BE41" s="80"/>
      <c r="BF41" s="80"/>
      <c r="BG41" s="80"/>
      <c r="BH41" s="80"/>
    </row>
    <row r="42" spans="1:60" x14ac:dyDescent="0.25">
      <c r="A42" s="186"/>
      <c r="B42" s="121"/>
      <c r="C42" s="121"/>
      <c r="D42" s="125"/>
      <c r="E42" s="121"/>
      <c r="F42" s="131"/>
      <c r="G42" s="132"/>
      <c r="H42" s="121"/>
      <c r="I42" s="111"/>
      <c r="J42" s="121"/>
      <c r="K42" s="111"/>
      <c r="L42" s="111"/>
      <c r="M42" s="111"/>
      <c r="N42" s="73"/>
      <c r="O42" s="73"/>
      <c r="P42" s="73"/>
      <c r="Q42" s="91" t="s">
        <v>212</v>
      </c>
      <c r="R42" s="94"/>
      <c r="S42" s="91" t="s">
        <v>212</v>
      </c>
      <c r="T42" s="93"/>
      <c r="U42" s="91" t="s">
        <v>212</v>
      </c>
      <c r="V42" s="73"/>
      <c r="W42" s="93"/>
      <c r="X42" s="91" t="s">
        <v>212</v>
      </c>
      <c r="Y42" s="94"/>
      <c r="Z42" s="94"/>
      <c r="AA42" s="91" t="s">
        <v>212</v>
      </c>
      <c r="AB42" s="94"/>
      <c r="AC42" s="94"/>
      <c r="AD42" s="91" t="s">
        <v>212</v>
      </c>
      <c r="AE42" s="94"/>
      <c r="AF42" s="94"/>
      <c r="AG42" s="91" t="s">
        <v>212</v>
      </c>
      <c r="AH42" s="94"/>
      <c r="AI42" s="94"/>
      <c r="AJ42" s="91" t="s">
        <v>212</v>
      </c>
      <c r="AK42" s="94"/>
      <c r="AL42" s="100" t="s">
        <v>212</v>
      </c>
      <c r="AM42" s="100" t="s">
        <v>212</v>
      </c>
      <c r="AN42" s="111"/>
      <c r="AO42" s="111"/>
      <c r="AP42" s="123"/>
      <c r="AQ42" s="124"/>
      <c r="AR42" s="111"/>
      <c r="AS42" s="111"/>
      <c r="AT42" s="111"/>
      <c r="AU42" s="111"/>
      <c r="AV42" s="111"/>
      <c r="AW42" s="111"/>
      <c r="AX42" s="111"/>
      <c r="AY42" s="111"/>
      <c r="AZ42" s="111"/>
      <c r="BA42" s="111"/>
      <c r="BB42" s="111"/>
      <c r="BC42" s="81">
        <v>5</v>
      </c>
      <c r="BD42" s="79"/>
      <c r="BE42" s="80"/>
      <c r="BF42" s="80"/>
      <c r="BG42" s="80"/>
      <c r="BH42" s="80"/>
    </row>
    <row r="43" spans="1:60" x14ac:dyDescent="0.25">
      <c r="A43" s="186"/>
      <c r="B43" s="121"/>
      <c r="C43" s="121"/>
      <c r="D43" s="125"/>
      <c r="E43" s="121"/>
      <c r="F43" s="131"/>
      <c r="G43" s="132"/>
      <c r="H43" s="121"/>
      <c r="I43" s="111" t="s">
        <v>212</v>
      </c>
      <c r="J43" s="121"/>
      <c r="K43" s="111" t="s">
        <v>212</v>
      </c>
      <c r="L43" s="111" t="s">
        <v>212</v>
      </c>
      <c r="M43" s="111" t="s">
        <v>212</v>
      </c>
      <c r="N43" s="73"/>
      <c r="O43" s="73"/>
      <c r="P43" s="73"/>
      <c r="Q43" s="91" t="s">
        <v>212</v>
      </c>
      <c r="R43" s="94"/>
      <c r="S43" s="91" t="s">
        <v>212</v>
      </c>
      <c r="T43" s="93"/>
      <c r="U43" s="91" t="s">
        <v>212</v>
      </c>
      <c r="V43" s="73"/>
      <c r="W43" s="93"/>
      <c r="X43" s="91" t="s">
        <v>212</v>
      </c>
      <c r="Y43" s="94"/>
      <c r="Z43" s="94"/>
      <c r="AA43" s="91" t="s">
        <v>212</v>
      </c>
      <c r="AB43" s="94"/>
      <c r="AC43" s="94"/>
      <c r="AD43" s="91" t="s">
        <v>212</v>
      </c>
      <c r="AE43" s="94"/>
      <c r="AF43" s="94"/>
      <c r="AG43" s="91" t="s">
        <v>212</v>
      </c>
      <c r="AH43" s="94"/>
      <c r="AI43" s="94"/>
      <c r="AJ43" s="91" t="s">
        <v>212</v>
      </c>
      <c r="AK43" s="94"/>
      <c r="AL43" s="100" t="s">
        <v>212</v>
      </c>
      <c r="AM43" s="100" t="s">
        <v>212</v>
      </c>
      <c r="AN43" s="122">
        <v>0</v>
      </c>
      <c r="AO43" s="122">
        <v>0</v>
      </c>
      <c r="AP43" s="123"/>
      <c r="AQ43" s="124"/>
      <c r="AR43" s="122">
        <v>0</v>
      </c>
      <c r="AS43" s="122">
        <v>0</v>
      </c>
      <c r="AT43" s="111">
        <v>0</v>
      </c>
      <c r="AU43" s="111">
        <v>0</v>
      </c>
      <c r="AV43" s="111" t="s">
        <v>212</v>
      </c>
      <c r="AW43" s="111" t="s">
        <v>212</v>
      </c>
      <c r="AX43" s="111" t="s">
        <v>212</v>
      </c>
      <c r="AY43" s="111" t="s">
        <v>212</v>
      </c>
      <c r="AZ43" s="111" t="s">
        <v>212</v>
      </c>
      <c r="BA43" s="111" t="s">
        <v>212</v>
      </c>
      <c r="BB43" s="111" t="s">
        <v>212</v>
      </c>
      <c r="BC43" s="78">
        <v>1</v>
      </c>
      <c r="BD43" s="79"/>
      <c r="BE43" s="80"/>
      <c r="BF43" s="80"/>
      <c r="BG43" s="80"/>
      <c r="BH43" s="80"/>
    </row>
    <row r="44" spans="1:60" x14ac:dyDescent="0.25">
      <c r="A44" s="186"/>
      <c r="B44" s="121"/>
      <c r="C44" s="121"/>
      <c r="D44" s="125"/>
      <c r="E44" s="121"/>
      <c r="F44" s="131"/>
      <c r="G44" s="132"/>
      <c r="H44" s="121"/>
      <c r="I44" s="111"/>
      <c r="J44" s="121"/>
      <c r="K44" s="111"/>
      <c r="L44" s="111"/>
      <c r="M44" s="111"/>
      <c r="N44" s="73"/>
      <c r="O44" s="73"/>
      <c r="P44" s="73"/>
      <c r="Q44" s="91" t="s">
        <v>212</v>
      </c>
      <c r="R44" s="94"/>
      <c r="S44" s="91" t="s">
        <v>212</v>
      </c>
      <c r="T44" s="93"/>
      <c r="U44" s="91" t="s">
        <v>212</v>
      </c>
      <c r="V44" s="73"/>
      <c r="W44" s="93"/>
      <c r="X44" s="91" t="s">
        <v>212</v>
      </c>
      <c r="Y44" s="94"/>
      <c r="Z44" s="94"/>
      <c r="AA44" s="91" t="s">
        <v>212</v>
      </c>
      <c r="AB44" s="94"/>
      <c r="AC44" s="94"/>
      <c r="AD44" s="91" t="s">
        <v>212</v>
      </c>
      <c r="AE44" s="94"/>
      <c r="AF44" s="94"/>
      <c r="AG44" s="91" t="s">
        <v>212</v>
      </c>
      <c r="AH44" s="94"/>
      <c r="AI44" s="94"/>
      <c r="AJ44" s="91" t="s">
        <v>212</v>
      </c>
      <c r="AK44" s="94"/>
      <c r="AL44" s="100" t="s">
        <v>212</v>
      </c>
      <c r="AM44" s="100" t="s">
        <v>212</v>
      </c>
      <c r="AN44" s="111"/>
      <c r="AO44" s="111"/>
      <c r="AP44" s="123"/>
      <c r="AQ44" s="124"/>
      <c r="AR44" s="111"/>
      <c r="AS44" s="111"/>
      <c r="AT44" s="111"/>
      <c r="AU44" s="111"/>
      <c r="AV44" s="111"/>
      <c r="AW44" s="111"/>
      <c r="AX44" s="111"/>
      <c r="AY44" s="111"/>
      <c r="AZ44" s="111"/>
      <c r="BA44" s="111"/>
      <c r="BB44" s="111"/>
      <c r="BC44" s="81">
        <v>2</v>
      </c>
      <c r="BD44" s="79"/>
      <c r="BE44" s="80"/>
      <c r="BF44" s="80"/>
      <c r="BG44" s="80"/>
      <c r="BH44" s="80"/>
    </row>
    <row r="45" spans="1:60" x14ac:dyDescent="0.25">
      <c r="A45" s="186"/>
      <c r="B45" s="121"/>
      <c r="C45" s="121"/>
      <c r="D45" s="125"/>
      <c r="E45" s="121"/>
      <c r="F45" s="131"/>
      <c r="G45" s="132"/>
      <c r="H45" s="121"/>
      <c r="I45" s="111"/>
      <c r="J45" s="121"/>
      <c r="K45" s="111"/>
      <c r="L45" s="111"/>
      <c r="M45" s="111"/>
      <c r="N45" s="73"/>
      <c r="O45" s="73"/>
      <c r="P45" s="73"/>
      <c r="Q45" s="91" t="s">
        <v>212</v>
      </c>
      <c r="R45" s="94"/>
      <c r="S45" s="91" t="s">
        <v>212</v>
      </c>
      <c r="T45" s="93"/>
      <c r="U45" s="91" t="s">
        <v>212</v>
      </c>
      <c r="V45" s="73"/>
      <c r="W45" s="93"/>
      <c r="X45" s="91" t="s">
        <v>212</v>
      </c>
      <c r="Y45" s="94"/>
      <c r="Z45" s="94"/>
      <c r="AA45" s="91" t="s">
        <v>212</v>
      </c>
      <c r="AB45" s="94"/>
      <c r="AC45" s="94"/>
      <c r="AD45" s="91" t="s">
        <v>212</v>
      </c>
      <c r="AE45" s="94"/>
      <c r="AF45" s="94"/>
      <c r="AG45" s="91" t="s">
        <v>212</v>
      </c>
      <c r="AH45" s="94"/>
      <c r="AI45" s="94"/>
      <c r="AJ45" s="91" t="s">
        <v>212</v>
      </c>
      <c r="AK45" s="94"/>
      <c r="AL45" s="100" t="s">
        <v>212</v>
      </c>
      <c r="AM45" s="100" t="s">
        <v>212</v>
      </c>
      <c r="AN45" s="111"/>
      <c r="AO45" s="111"/>
      <c r="AP45" s="123"/>
      <c r="AQ45" s="124"/>
      <c r="AR45" s="111"/>
      <c r="AS45" s="111"/>
      <c r="AT45" s="111"/>
      <c r="AU45" s="111"/>
      <c r="AV45" s="111"/>
      <c r="AW45" s="111"/>
      <c r="AX45" s="111"/>
      <c r="AY45" s="111"/>
      <c r="AZ45" s="111"/>
      <c r="BA45" s="111"/>
      <c r="BB45" s="111"/>
      <c r="BC45" s="81">
        <v>3</v>
      </c>
      <c r="BD45" s="79"/>
      <c r="BE45" s="80"/>
      <c r="BF45" s="80"/>
      <c r="BG45" s="80"/>
      <c r="BH45" s="80"/>
    </row>
    <row r="46" spans="1:60" x14ac:dyDescent="0.25">
      <c r="A46" s="186"/>
      <c r="B46" s="121"/>
      <c r="C46" s="121"/>
      <c r="D46" s="125"/>
      <c r="E46" s="121"/>
      <c r="F46" s="131"/>
      <c r="G46" s="132"/>
      <c r="H46" s="121"/>
      <c r="I46" s="111"/>
      <c r="J46" s="121"/>
      <c r="K46" s="111"/>
      <c r="L46" s="111"/>
      <c r="M46" s="111"/>
      <c r="N46" s="73"/>
      <c r="O46" s="73"/>
      <c r="P46" s="73"/>
      <c r="Q46" s="91" t="s">
        <v>212</v>
      </c>
      <c r="R46" s="94"/>
      <c r="S46" s="91" t="s">
        <v>212</v>
      </c>
      <c r="T46" s="93"/>
      <c r="U46" s="91" t="s">
        <v>212</v>
      </c>
      <c r="V46" s="73"/>
      <c r="W46" s="93"/>
      <c r="X46" s="91" t="s">
        <v>212</v>
      </c>
      <c r="Y46" s="94"/>
      <c r="Z46" s="94"/>
      <c r="AA46" s="91" t="s">
        <v>212</v>
      </c>
      <c r="AB46" s="94"/>
      <c r="AC46" s="94"/>
      <c r="AD46" s="91" t="s">
        <v>212</v>
      </c>
      <c r="AE46" s="94"/>
      <c r="AF46" s="94"/>
      <c r="AG46" s="91" t="s">
        <v>212</v>
      </c>
      <c r="AH46" s="94"/>
      <c r="AI46" s="94"/>
      <c r="AJ46" s="91" t="s">
        <v>212</v>
      </c>
      <c r="AK46" s="94"/>
      <c r="AL46" s="100" t="s">
        <v>212</v>
      </c>
      <c r="AM46" s="100" t="s">
        <v>212</v>
      </c>
      <c r="AN46" s="111"/>
      <c r="AO46" s="111"/>
      <c r="AP46" s="123"/>
      <c r="AQ46" s="124"/>
      <c r="AR46" s="111"/>
      <c r="AS46" s="111"/>
      <c r="AT46" s="111"/>
      <c r="AU46" s="111"/>
      <c r="AV46" s="111"/>
      <c r="AW46" s="111"/>
      <c r="AX46" s="111"/>
      <c r="AY46" s="111"/>
      <c r="AZ46" s="111"/>
      <c r="BA46" s="111"/>
      <c r="BB46" s="111"/>
      <c r="BC46" s="81">
        <v>4</v>
      </c>
      <c r="BD46" s="79"/>
      <c r="BE46" s="80"/>
      <c r="BF46" s="80"/>
      <c r="BG46" s="80"/>
      <c r="BH46" s="80"/>
    </row>
    <row r="47" spans="1:60" x14ac:dyDescent="0.25">
      <c r="A47" s="186"/>
      <c r="B47" s="121"/>
      <c r="C47" s="121"/>
      <c r="D47" s="125"/>
      <c r="E47" s="121"/>
      <c r="F47" s="131"/>
      <c r="G47" s="132"/>
      <c r="H47" s="121"/>
      <c r="I47" s="111"/>
      <c r="J47" s="121"/>
      <c r="K47" s="111"/>
      <c r="L47" s="111"/>
      <c r="M47" s="111"/>
      <c r="N47" s="73"/>
      <c r="O47" s="73"/>
      <c r="P47" s="73"/>
      <c r="Q47" s="91" t="s">
        <v>212</v>
      </c>
      <c r="R47" s="94"/>
      <c r="S47" s="91" t="s">
        <v>212</v>
      </c>
      <c r="T47" s="93"/>
      <c r="U47" s="91" t="s">
        <v>212</v>
      </c>
      <c r="V47" s="73"/>
      <c r="W47" s="93"/>
      <c r="X47" s="91" t="s">
        <v>212</v>
      </c>
      <c r="Y47" s="94"/>
      <c r="Z47" s="94"/>
      <c r="AA47" s="91" t="s">
        <v>212</v>
      </c>
      <c r="AB47" s="94"/>
      <c r="AC47" s="94"/>
      <c r="AD47" s="91" t="s">
        <v>212</v>
      </c>
      <c r="AE47" s="94"/>
      <c r="AF47" s="94"/>
      <c r="AG47" s="91" t="s">
        <v>212</v>
      </c>
      <c r="AH47" s="94"/>
      <c r="AI47" s="94"/>
      <c r="AJ47" s="91" t="s">
        <v>212</v>
      </c>
      <c r="AK47" s="94"/>
      <c r="AL47" s="100" t="s">
        <v>212</v>
      </c>
      <c r="AM47" s="100" t="s">
        <v>212</v>
      </c>
      <c r="AN47" s="111"/>
      <c r="AO47" s="111"/>
      <c r="AP47" s="123"/>
      <c r="AQ47" s="124"/>
      <c r="AR47" s="111"/>
      <c r="AS47" s="111"/>
      <c r="AT47" s="111"/>
      <c r="AU47" s="111"/>
      <c r="AV47" s="111"/>
      <c r="AW47" s="111"/>
      <c r="AX47" s="111"/>
      <c r="AY47" s="111"/>
      <c r="AZ47" s="111"/>
      <c r="BA47" s="111"/>
      <c r="BB47" s="111"/>
      <c r="BC47" s="81">
        <v>5</v>
      </c>
      <c r="BD47" s="79"/>
      <c r="BE47" s="80"/>
      <c r="BF47" s="80"/>
      <c r="BG47" s="80"/>
      <c r="BH47" s="80"/>
    </row>
  </sheetData>
  <mergeCells count="271">
    <mergeCell ref="AZ43:AZ47"/>
    <mergeCell ref="BA43:BA47"/>
    <mergeCell ref="BB43:BB47"/>
    <mergeCell ref="AT43:AT47"/>
    <mergeCell ref="AU43:AU47"/>
    <mergeCell ref="AV43:AV47"/>
    <mergeCell ref="AW43:AW47"/>
    <mergeCell ref="AX43:AX47"/>
    <mergeCell ref="AY43:AY47"/>
    <mergeCell ref="AN43:AN47"/>
    <mergeCell ref="AO43:AO47"/>
    <mergeCell ref="AP43:AP47"/>
    <mergeCell ref="AQ43:AQ47"/>
    <mergeCell ref="AR43:AR47"/>
    <mergeCell ref="AS43:AS47"/>
    <mergeCell ref="H43:H47"/>
    <mergeCell ref="I43:I47"/>
    <mergeCell ref="J43:J47"/>
    <mergeCell ref="K43:K47"/>
    <mergeCell ref="L43:L47"/>
    <mergeCell ref="M43:M47"/>
    <mergeCell ref="AZ38:AZ42"/>
    <mergeCell ref="BA38:BA42"/>
    <mergeCell ref="BB38:BB42"/>
    <mergeCell ref="A43:A47"/>
    <mergeCell ref="B43:B47"/>
    <mergeCell ref="C43:C47"/>
    <mergeCell ref="D43:D47"/>
    <mergeCell ref="E43:E47"/>
    <mergeCell ref="F43:F47"/>
    <mergeCell ref="G43:G47"/>
    <mergeCell ref="AT38:AT42"/>
    <mergeCell ref="AU38:AU42"/>
    <mergeCell ref="AV38:AV42"/>
    <mergeCell ref="AW38:AW42"/>
    <mergeCell ref="AX38:AX42"/>
    <mergeCell ref="AY38:AY42"/>
    <mergeCell ref="AN38:AN42"/>
    <mergeCell ref="AO38:AO42"/>
    <mergeCell ref="AP38:AP42"/>
    <mergeCell ref="AQ38:AQ42"/>
    <mergeCell ref="AR38:AR42"/>
    <mergeCell ref="AS38:AS42"/>
    <mergeCell ref="H38:H42"/>
    <mergeCell ref="I38:I42"/>
    <mergeCell ref="J38:J42"/>
    <mergeCell ref="K38:K42"/>
    <mergeCell ref="L38:L42"/>
    <mergeCell ref="M38:M42"/>
    <mergeCell ref="AZ33:AZ37"/>
    <mergeCell ref="BA33:BA37"/>
    <mergeCell ref="BB33:BB37"/>
    <mergeCell ref="A38:A42"/>
    <mergeCell ref="B38:B42"/>
    <mergeCell ref="C38:C42"/>
    <mergeCell ref="D38:D42"/>
    <mergeCell ref="E38:E42"/>
    <mergeCell ref="F38:F42"/>
    <mergeCell ref="G38:G42"/>
    <mergeCell ref="AT33:AT37"/>
    <mergeCell ref="AU33:AU37"/>
    <mergeCell ref="AV33:AV37"/>
    <mergeCell ref="AW33:AW37"/>
    <mergeCell ref="AX33:AX37"/>
    <mergeCell ref="AY33:AY37"/>
    <mergeCell ref="AN33:AN37"/>
    <mergeCell ref="AO33:AO37"/>
    <mergeCell ref="AP33:AP37"/>
    <mergeCell ref="AQ33:AQ37"/>
    <mergeCell ref="AR33:AR37"/>
    <mergeCell ref="AS33:AS37"/>
    <mergeCell ref="H33:H37"/>
    <mergeCell ref="I33:I37"/>
    <mergeCell ref="J33:J37"/>
    <mergeCell ref="K33:K37"/>
    <mergeCell ref="L33:L37"/>
    <mergeCell ref="M33:M37"/>
    <mergeCell ref="AZ28:AZ32"/>
    <mergeCell ref="BA28:BA32"/>
    <mergeCell ref="BB28:BB32"/>
    <mergeCell ref="A33:A37"/>
    <mergeCell ref="B33:B37"/>
    <mergeCell ref="C33:C37"/>
    <mergeCell ref="D33:D37"/>
    <mergeCell ref="E33:E37"/>
    <mergeCell ref="F33:F37"/>
    <mergeCell ref="G33:G37"/>
    <mergeCell ref="AT28:AT32"/>
    <mergeCell ref="AU28:AU32"/>
    <mergeCell ref="AV28:AV32"/>
    <mergeCell ref="AW28:AW32"/>
    <mergeCell ref="AX28:AX32"/>
    <mergeCell ref="AY28:AY32"/>
    <mergeCell ref="AN28:AN32"/>
    <mergeCell ref="AO28:AO32"/>
    <mergeCell ref="AP28:AP32"/>
    <mergeCell ref="AQ28:AQ32"/>
    <mergeCell ref="AR28:AR32"/>
    <mergeCell ref="AS28:AS32"/>
    <mergeCell ref="H28:H32"/>
    <mergeCell ref="I28:I32"/>
    <mergeCell ref="J28:J32"/>
    <mergeCell ref="K28:K32"/>
    <mergeCell ref="L28:L32"/>
    <mergeCell ref="M28:M32"/>
    <mergeCell ref="AZ23:AZ27"/>
    <mergeCell ref="BA23:BA27"/>
    <mergeCell ref="BB23:BB27"/>
    <mergeCell ref="A28:A32"/>
    <mergeCell ref="B28:B32"/>
    <mergeCell ref="C28:C32"/>
    <mergeCell ref="D28:D32"/>
    <mergeCell ref="E28:E32"/>
    <mergeCell ref="F28:F32"/>
    <mergeCell ref="G28:G32"/>
    <mergeCell ref="AT23:AT27"/>
    <mergeCell ref="AU23:AU27"/>
    <mergeCell ref="AV23:AV27"/>
    <mergeCell ref="AW23:AW27"/>
    <mergeCell ref="AX23:AX27"/>
    <mergeCell ref="AY23:AY27"/>
    <mergeCell ref="AN23:AN27"/>
    <mergeCell ref="AO23:AO27"/>
    <mergeCell ref="AP23:AP27"/>
    <mergeCell ref="AQ23:AQ27"/>
    <mergeCell ref="AR23:AR27"/>
    <mergeCell ref="AS23:AS27"/>
    <mergeCell ref="H23:H27"/>
    <mergeCell ref="I23:I27"/>
    <mergeCell ref="J23:J27"/>
    <mergeCell ref="K23:K27"/>
    <mergeCell ref="L23:L27"/>
    <mergeCell ref="M23:M27"/>
    <mergeCell ref="AZ18:AZ22"/>
    <mergeCell ref="BA18:BA22"/>
    <mergeCell ref="BB18:BB22"/>
    <mergeCell ref="A23:A27"/>
    <mergeCell ref="B23:B27"/>
    <mergeCell ref="C23:C27"/>
    <mergeCell ref="D23:D27"/>
    <mergeCell ref="E23:E27"/>
    <mergeCell ref="F23:F27"/>
    <mergeCell ref="G23:G27"/>
    <mergeCell ref="AT18:AT22"/>
    <mergeCell ref="AU18:AU22"/>
    <mergeCell ref="AV18:AV22"/>
    <mergeCell ref="AW18:AW22"/>
    <mergeCell ref="AX18:AX22"/>
    <mergeCell ref="AY18:AY22"/>
    <mergeCell ref="AN18:AN22"/>
    <mergeCell ref="AO18:AO22"/>
    <mergeCell ref="AP18:AP22"/>
    <mergeCell ref="AQ18:AQ22"/>
    <mergeCell ref="AR18:AR22"/>
    <mergeCell ref="AS18:AS22"/>
    <mergeCell ref="H18:H22"/>
    <mergeCell ref="I18:I22"/>
    <mergeCell ref="J18:J22"/>
    <mergeCell ref="K18:K22"/>
    <mergeCell ref="L18:L22"/>
    <mergeCell ref="M18:M22"/>
    <mergeCell ref="AZ13:AZ17"/>
    <mergeCell ref="BA13:BA17"/>
    <mergeCell ref="BB13:BB17"/>
    <mergeCell ref="A18:A22"/>
    <mergeCell ref="B18:B22"/>
    <mergeCell ref="C18:C22"/>
    <mergeCell ref="D18:D22"/>
    <mergeCell ref="E18:E22"/>
    <mergeCell ref="F18:F22"/>
    <mergeCell ref="G18:G22"/>
    <mergeCell ref="AT13:AT17"/>
    <mergeCell ref="AU13:AU17"/>
    <mergeCell ref="AV13:AV17"/>
    <mergeCell ref="AW13:AW17"/>
    <mergeCell ref="AX13:AX17"/>
    <mergeCell ref="AY13:AY17"/>
    <mergeCell ref="AN13:AN17"/>
    <mergeCell ref="AO13:AO17"/>
    <mergeCell ref="AP13:AP17"/>
    <mergeCell ref="AQ13:AQ17"/>
    <mergeCell ref="AR13:AR17"/>
    <mergeCell ref="AS13:AS17"/>
    <mergeCell ref="H13:H17"/>
    <mergeCell ref="I13:I17"/>
    <mergeCell ref="J13:J17"/>
    <mergeCell ref="K13:K17"/>
    <mergeCell ref="L13:L17"/>
    <mergeCell ref="M13:M17"/>
    <mergeCell ref="AZ8:AZ12"/>
    <mergeCell ref="BA8:BA12"/>
    <mergeCell ref="BB8:BB12"/>
    <mergeCell ref="A13:A17"/>
    <mergeCell ref="B13:B17"/>
    <mergeCell ref="C13:C17"/>
    <mergeCell ref="D13:D17"/>
    <mergeCell ref="E13:E17"/>
    <mergeCell ref="F13:F17"/>
    <mergeCell ref="G13:G17"/>
    <mergeCell ref="AT8:AT12"/>
    <mergeCell ref="AU8:AU12"/>
    <mergeCell ref="AV8:AV12"/>
    <mergeCell ref="AW8:AW12"/>
    <mergeCell ref="AX8:AX12"/>
    <mergeCell ref="AY8:AY12"/>
    <mergeCell ref="AN8:AN12"/>
    <mergeCell ref="AO8:AO12"/>
    <mergeCell ref="AP8:AP12"/>
    <mergeCell ref="AQ8:AQ12"/>
    <mergeCell ref="AR8:AR12"/>
    <mergeCell ref="AS8:AS12"/>
    <mergeCell ref="H8:H12"/>
    <mergeCell ref="I8:I12"/>
    <mergeCell ref="J8:J12"/>
    <mergeCell ref="K8:K12"/>
    <mergeCell ref="L8:L12"/>
    <mergeCell ref="M8:M12"/>
    <mergeCell ref="AZ3:AZ7"/>
    <mergeCell ref="BA3:BA7"/>
    <mergeCell ref="BB3:BB7"/>
    <mergeCell ref="A8:A12"/>
    <mergeCell ref="B8:B12"/>
    <mergeCell ref="C8:C12"/>
    <mergeCell ref="D8:D12"/>
    <mergeCell ref="E8:E12"/>
    <mergeCell ref="F8:F12"/>
    <mergeCell ref="G8:G12"/>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3 AE9:AF9">
    <cfRule type="containsText" dxfId="5794" priority="339" operator="containsText" text="BAJA">
      <formula>NOT(ISERROR(SEARCH("BAJA",Y9)))</formula>
    </cfRule>
    <cfRule type="containsText" dxfId="5793" priority="340" operator="containsText" text="MEDIA">
      <formula>NOT(ISERROR(SEARCH("MEDIA",Y9)))</formula>
    </cfRule>
    <cfRule type="containsText" dxfId="5792" priority="341" operator="containsText" text="ALTA">
      <formula>NOT(ISERROR(SEARCH("ALTA",Y9)))</formula>
    </cfRule>
  </conditionalFormatting>
  <conditionalFormatting sqref="X13:X17">
    <cfRule type="containsText" dxfId="5791" priority="378" operator="containsText" text="BAJA">
      <formula>NOT(ISERROR(SEARCH("BAJA",X13)))</formula>
    </cfRule>
    <cfRule type="containsText" dxfId="5790" priority="379" operator="containsText" text="MEDIA">
      <formula>NOT(ISERROR(SEARCH("MEDIA",X13)))</formula>
    </cfRule>
    <cfRule type="containsText" dxfId="5789" priority="380" operator="containsText" text="ALTA">
      <formula>NOT(ISERROR(SEARCH("ALTA",X13)))</formula>
    </cfRule>
  </conditionalFormatting>
  <conditionalFormatting sqref="AK18">
    <cfRule type="containsText" dxfId="5788" priority="354" operator="containsText" text="BAJA">
      <formula>NOT(ISERROR(SEARCH("BAJA",AK18)))</formula>
    </cfRule>
    <cfRule type="containsText" dxfId="5787" priority="355" operator="containsText" text="MEDIA">
      <formula>NOT(ISERROR(SEARCH("MEDIA",AK18)))</formula>
    </cfRule>
    <cfRule type="containsText" dxfId="5786" priority="356" operator="containsText" text="ALTA">
      <formula>NOT(ISERROR(SEARCH("ALTA",AK18)))</formula>
    </cfRule>
  </conditionalFormatting>
  <conditionalFormatting sqref="AB15:AC15">
    <cfRule type="containsText" dxfId="5785" priority="375" operator="containsText" text="BAJA">
      <formula>NOT(ISERROR(SEARCH("BAJA",AB15)))</formula>
    </cfRule>
    <cfRule type="containsText" dxfId="5784" priority="376" operator="containsText" text="MEDIA">
      <formula>NOT(ISERROR(SEARCH("MEDIA",AB15)))</formula>
    </cfRule>
    <cfRule type="containsText" dxfId="5783" priority="377" operator="containsText" text="ALTA">
      <formula>NOT(ISERROR(SEARCH("ALTA",AB15)))</formula>
    </cfRule>
  </conditionalFormatting>
  <conditionalFormatting sqref="P13">
    <cfRule type="containsText" dxfId="5782" priority="372" operator="containsText" text="BAJA">
      <formula>NOT(ISERROR(SEARCH("BAJA",P13)))</formula>
    </cfRule>
    <cfRule type="containsText" dxfId="5781" priority="373" operator="containsText" text="MEDIA">
      <formula>NOT(ISERROR(SEARCH("MEDIA",P13)))</formula>
    </cfRule>
    <cfRule type="containsText" dxfId="5780" priority="374" operator="containsText" text="ALTA">
      <formula>NOT(ISERROR(SEARCH("ALTA",P13)))</formula>
    </cfRule>
  </conditionalFormatting>
  <conditionalFormatting sqref="W18 Z18 AB18:AC18 AH18:AI18 X18:X22 AE18:AF18">
    <cfRule type="containsText" dxfId="5779" priority="369" operator="containsText" text="BAJA">
      <formula>NOT(ISERROR(SEARCH("BAJA",W18)))</formula>
    </cfRule>
    <cfRule type="containsText" dxfId="5778" priority="370" operator="containsText" text="MEDIA">
      <formula>NOT(ISERROR(SEARCH("MEDIA",W18)))</formula>
    </cfRule>
    <cfRule type="containsText" dxfId="5777" priority="371" operator="containsText" text="ALTA">
      <formula>NOT(ISERROR(SEARCH("ALTA",W18)))</formula>
    </cfRule>
  </conditionalFormatting>
  <conditionalFormatting sqref="AB19:AC19">
    <cfRule type="containsText" dxfId="5776" priority="366" operator="containsText" text="BAJA">
      <formula>NOT(ISERROR(SEARCH("BAJA",AB19)))</formula>
    </cfRule>
    <cfRule type="containsText" dxfId="5775" priority="367" operator="containsText" text="MEDIA">
      <formula>NOT(ISERROR(SEARCH("MEDIA",AB19)))</formula>
    </cfRule>
    <cfRule type="containsText" dxfId="5774" priority="368" operator="containsText" text="ALTA">
      <formula>NOT(ISERROR(SEARCH("ALTA",AB19)))</formula>
    </cfRule>
  </conditionalFormatting>
  <conditionalFormatting sqref="AB20:AC20">
    <cfRule type="containsText" dxfId="5773" priority="363" operator="containsText" text="BAJA">
      <formula>NOT(ISERROR(SEARCH("BAJA",AB20)))</formula>
    </cfRule>
    <cfRule type="containsText" dxfId="5772" priority="364" operator="containsText" text="MEDIA">
      <formula>NOT(ISERROR(SEARCH("MEDIA",AB20)))</formula>
    </cfRule>
    <cfRule type="containsText" dxfId="5771" priority="365" operator="containsText" text="ALTA">
      <formula>NOT(ISERROR(SEARCH("ALTA",AB20)))</formula>
    </cfRule>
  </conditionalFormatting>
  <conditionalFormatting sqref="N18:P18 V18">
    <cfRule type="containsText" dxfId="5770" priority="360" operator="containsText" text="BAJA">
      <formula>NOT(ISERROR(SEARCH("BAJA",N18)))</formula>
    </cfRule>
    <cfRule type="containsText" dxfId="5769" priority="361" operator="containsText" text="MEDIA">
      <formula>NOT(ISERROR(SEARCH("MEDIA",N18)))</formula>
    </cfRule>
    <cfRule type="containsText" dxfId="5768" priority="362" operator="containsText" text="ALTA">
      <formula>NOT(ISERROR(SEARCH("ALTA",N18)))</formula>
    </cfRule>
  </conditionalFormatting>
  <conditionalFormatting sqref="Y18">
    <cfRule type="containsText" dxfId="5767" priority="357" operator="containsText" text="BAJA">
      <formula>NOT(ISERROR(SEARCH("BAJA",Y18)))</formula>
    </cfRule>
    <cfRule type="containsText" dxfId="5766" priority="358" operator="containsText" text="MEDIA">
      <formula>NOT(ISERROR(SEARCH("MEDIA",Y18)))</formula>
    </cfRule>
    <cfRule type="containsText" dxfId="5765" priority="359" operator="containsText" text="ALTA">
      <formula>NOT(ISERROR(SEARCH("ALTA",Y18)))</formula>
    </cfRule>
  </conditionalFormatting>
  <conditionalFormatting sqref="W23 Z23 AB23:AC23 AH23:AI23 X23:X27 AE23:AF23">
    <cfRule type="containsText" dxfId="5764" priority="351" operator="containsText" text="BAJA">
      <formula>NOT(ISERROR(SEARCH("BAJA",W23)))</formula>
    </cfRule>
    <cfRule type="containsText" dxfId="5763" priority="352" operator="containsText" text="MEDIA">
      <formula>NOT(ISERROR(SEARCH("MEDIA",W23)))</formula>
    </cfRule>
    <cfRule type="containsText" dxfId="5762" priority="353" operator="containsText" text="ALTA">
      <formula>NOT(ISERROR(SEARCH("ALTA",W23)))</formula>
    </cfRule>
  </conditionalFormatting>
  <conditionalFormatting sqref="AB24:AC24">
    <cfRule type="containsText" dxfId="5761" priority="348" operator="containsText" text="BAJA">
      <formula>NOT(ISERROR(SEARCH("BAJA",AB24)))</formula>
    </cfRule>
    <cfRule type="containsText" dxfId="5760" priority="349" operator="containsText" text="MEDIA">
      <formula>NOT(ISERROR(SEARCH("MEDIA",AB24)))</formula>
    </cfRule>
    <cfRule type="containsText" dxfId="5759" priority="350" operator="containsText" text="ALTA">
      <formula>NOT(ISERROR(SEARCH("ALTA",AB24)))</formula>
    </cfRule>
  </conditionalFormatting>
  <conditionalFormatting sqref="AB25:AC25">
    <cfRule type="containsText" dxfId="5758" priority="345" operator="containsText" text="BAJA">
      <formula>NOT(ISERROR(SEARCH("BAJA",AB25)))</formula>
    </cfRule>
    <cfRule type="containsText" dxfId="5757" priority="346" operator="containsText" text="MEDIA">
      <formula>NOT(ISERROR(SEARCH("MEDIA",AB25)))</formula>
    </cfRule>
    <cfRule type="containsText" dxfId="5756" priority="347" operator="containsText" text="ALTA">
      <formula>NOT(ISERROR(SEARCH("ALTA",AB25)))</formula>
    </cfRule>
  </conditionalFormatting>
  <conditionalFormatting sqref="N23:P23 V23">
    <cfRule type="containsText" dxfId="5755" priority="342" operator="containsText" text="BAJA">
      <formula>NOT(ISERROR(SEARCH("BAJA",N23)))</formula>
    </cfRule>
    <cfRule type="containsText" dxfId="5754" priority="343" operator="containsText" text="MEDIA">
      <formula>NOT(ISERROR(SEARCH("MEDIA",N23)))</formula>
    </cfRule>
    <cfRule type="containsText" dxfId="5753" priority="344" operator="containsText" text="ALTA">
      <formula>NOT(ISERROR(SEARCH("ALTA",N23)))</formula>
    </cfRule>
  </conditionalFormatting>
  <conditionalFormatting sqref="AK23">
    <cfRule type="containsText" dxfId="5752" priority="336" operator="containsText" text="BAJA">
      <formula>NOT(ISERROR(SEARCH("BAJA",AK23)))</formula>
    </cfRule>
    <cfRule type="containsText" dxfId="5751" priority="337" operator="containsText" text="MEDIA">
      <formula>NOT(ISERROR(SEARCH("MEDIA",AK23)))</formula>
    </cfRule>
    <cfRule type="containsText" dxfId="5750" priority="338" operator="containsText" text="ALTA">
      <formula>NOT(ISERROR(SEARCH("ALTA",AK23)))</formula>
    </cfRule>
  </conditionalFormatting>
  <conditionalFormatting sqref="X4:X7 AJ4:AJ47">
    <cfRule type="containsText" dxfId="5749" priority="411" operator="containsText" text="BAJA">
      <formula>NOT(ISERROR(SEARCH("BAJA",X4)))</formula>
    </cfRule>
    <cfRule type="containsText" dxfId="5748" priority="412" operator="containsText" text="MEDIA">
      <formula>NOT(ISERROR(SEARCH("MEDIA",X4)))</formula>
    </cfRule>
    <cfRule type="containsText" dxfId="5747" priority="413" operator="containsText" text="ALTA">
      <formula>NOT(ISERROR(SEARCH("ALTA",X4)))</formula>
    </cfRule>
  </conditionalFormatting>
  <conditionalFormatting sqref="AT3">
    <cfRule type="containsText" dxfId="5746" priority="408" operator="containsText" text="BAJA">
      <formula>NOT(ISERROR(SEARCH("BAJA",AT3)))</formula>
    </cfRule>
    <cfRule type="containsText" dxfId="5745" priority="409" operator="containsText" text="MEDIA">
      <formula>NOT(ISERROR(SEARCH("MEDIA",AT3)))</formula>
    </cfRule>
    <cfRule type="containsText" dxfId="5744" priority="410" operator="containsText" text="ALTA">
      <formula>NOT(ISERROR(SEARCH("ALTA",AT3)))</formula>
    </cfRule>
  </conditionalFormatting>
  <conditionalFormatting sqref="AN3">
    <cfRule type="containsText" dxfId="5743" priority="405" operator="containsText" text="BAJA">
      <formula>NOT(ISERROR(SEARCH("BAJA",AN3)))</formula>
    </cfRule>
    <cfRule type="containsText" dxfId="5742" priority="406" operator="containsText" text="MEDIA">
      <formula>NOT(ISERROR(SEARCH("MEDIA",AN3)))</formula>
    </cfRule>
    <cfRule type="containsText" dxfId="5741" priority="407" operator="containsText" text="ALTA">
      <formula>NOT(ISERROR(SEARCH("ALTA",AN3)))</formula>
    </cfRule>
  </conditionalFormatting>
  <conditionalFormatting sqref="L3 L8 L13 L18 L23 L28 L33 L38 L43">
    <cfRule type="containsText" dxfId="5740" priority="402" operator="containsText" text="BAJA">
      <formula>NOT(ISERROR(SEARCH("BAJA",L3)))</formula>
    </cfRule>
    <cfRule type="containsText" dxfId="5739" priority="403" operator="containsText" text="MEDIA">
      <formula>NOT(ISERROR(SEARCH("MEDIA",L3)))</formula>
    </cfRule>
    <cfRule type="containsText" dxfId="5738" priority="404" operator="containsText" text="ALTA">
      <formula>NOT(ISERROR(SEARCH("ALTA",L3)))</formula>
    </cfRule>
  </conditionalFormatting>
  <conditionalFormatting sqref="AA3:AA47 AG3:AG47">
    <cfRule type="containsText" dxfId="5737" priority="399" operator="containsText" text="BAJA">
      <formula>NOT(ISERROR(SEARCH("BAJA",AA3)))</formula>
    </cfRule>
    <cfRule type="containsText" dxfId="5736" priority="400" operator="containsText" text="MEDIA">
      <formula>NOT(ISERROR(SEARCH("MEDIA",AA3)))</formula>
    </cfRule>
    <cfRule type="containsText" dxfId="5735" priority="401" operator="containsText" text="ALTA">
      <formula>NOT(ISERROR(SEARCH("ALTA",AA3)))</formula>
    </cfRule>
  </conditionalFormatting>
  <conditionalFormatting sqref="AB3:AC3">
    <cfRule type="containsText" dxfId="5734" priority="396" operator="containsText" text="BAJA">
      <formula>NOT(ISERROR(SEARCH("BAJA",AB3)))</formula>
    </cfRule>
    <cfRule type="containsText" dxfId="5733" priority="397" operator="containsText" text="MEDIA">
      <formula>NOT(ISERROR(SEARCH("MEDIA",AB3)))</formula>
    </cfRule>
    <cfRule type="containsText" dxfId="5732" priority="398" operator="containsText" text="ALTA">
      <formula>NOT(ISERROR(SEARCH("ALTA",AB3)))</formula>
    </cfRule>
  </conditionalFormatting>
  <conditionalFormatting sqref="W8 Z8 AH8:AI8 X8:X12 AB9:AC9 AE8:AF8 AC8">
    <cfRule type="containsText" dxfId="5731" priority="393" operator="containsText" text="BAJA">
      <formula>NOT(ISERROR(SEARCH("BAJA",W8)))</formula>
    </cfRule>
    <cfRule type="containsText" dxfId="5730" priority="394" operator="containsText" text="MEDIA">
      <formula>NOT(ISERROR(SEARCH("MEDIA",W8)))</formula>
    </cfRule>
    <cfRule type="containsText" dxfId="5729" priority="395" operator="containsText" text="ALTA">
      <formula>NOT(ISERROR(SEARCH("ALTA",W8)))</formula>
    </cfRule>
  </conditionalFormatting>
  <conditionalFormatting sqref="AB9:AC9">
    <cfRule type="containsText" dxfId="5728" priority="390" operator="containsText" text="BAJA">
      <formula>NOT(ISERROR(SEARCH("BAJA",AB9)))</formula>
    </cfRule>
    <cfRule type="containsText" dxfId="5727" priority="391" operator="containsText" text="MEDIA">
      <formula>NOT(ISERROR(SEARCH("MEDIA",AB9)))</formula>
    </cfRule>
    <cfRule type="containsText" dxfId="5726" priority="392" operator="containsText" text="ALTA">
      <formula>NOT(ISERROR(SEARCH("ALTA",AB9)))</formula>
    </cfRule>
  </conditionalFormatting>
  <conditionalFormatting sqref="AB10:AC10">
    <cfRule type="containsText" dxfId="5725" priority="387" operator="containsText" text="BAJA">
      <formula>NOT(ISERROR(SEARCH("BAJA",AB10)))</formula>
    </cfRule>
    <cfRule type="containsText" dxfId="5724" priority="388" operator="containsText" text="MEDIA">
      <formula>NOT(ISERROR(SEARCH("MEDIA",AB10)))</formula>
    </cfRule>
    <cfRule type="containsText" dxfId="5723" priority="389" operator="containsText" text="ALTA">
      <formula>NOT(ISERROR(SEARCH("ALTA",AB10)))</formula>
    </cfRule>
  </conditionalFormatting>
  <conditionalFormatting sqref="O8 V8">
    <cfRule type="containsText" dxfId="5722" priority="384" operator="containsText" text="BAJA">
      <formula>NOT(ISERROR(SEARCH("BAJA",O8)))</formula>
    </cfRule>
    <cfRule type="containsText" dxfId="5721" priority="385" operator="containsText" text="MEDIA">
      <formula>NOT(ISERROR(SEARCH("MEDIA",O8)))</formula>
    </cfRule>
    <cfRule type="containsText" dxfId="5720" priority="386" operator="containsText" text="ALTA">
      <formula>NOT(ISERROR(SEARCH("ALTA",O8)))</formula>
    </cfRule>
  </conditionalFormatting>
  <conditionalFormatting sqref="AK8">
    <cfRule type="containsText" dxfId="5719" priority="381" operator="containsText" text="BAJA">
      <formula>NOT(ISERROR(SEARCH("BAJA",AK8)))</formula>
    </cfRule>
    <cfRule type="containsText" dxfId="5718" priority="382" operator="containsText" text="MEDIA">
      <formula>NOT(ISERROR(SEARCH("MEDIA",AK8)))</formula>
    </cfRule>
    <cfRule type="containsText" dxfId="5717" priority="383" operator="containsText" text="ALTA">
      <formula>NOT(ISERROR(SEARCH("ALTA",AK8)))</formula>
    </cfRule>
  </conditionalFormatting>
  <conditionalFormatting sqref="W28 Z28 AB28:AC28 AH28:AI28 X28:X32 AE28:AF28">
    <cfRule type="containsText" dxfId="5716" priority="333" operator="containsText" text="BAJA">
      <formula>NOT(ISERROR(SEARCH("BAJA",W28)))</formula>
    </cfRule>
    <cfRule type="containsText" dxfId="5715" priority="334" operator="containsText" text="MEDIA">
      <formula>NOT(ISERROR(SEARCH("MEDIA",W28)))</formula>
    </cfRule>
    <cfRule type="containsText" dxfId="5714" priority="335" operator="containsText" text="ALTA">
      <formula>NOT(ISERROR(SEARCH("ALTA",W28)))</formula>
    </cfRule>
  </conditionalFormatting>
  <conditionalFormatting sqref="AB34:AC34">
    <cfRule type="containsText" dxfId="5713" priority="312" operator="containsText" text="BAJA">
      <formula>NOT(ISERROR(SEARCH("BAJA",AB34)))</formula>
    </cfRule>
    <cfRule type="containsText" dxfId="5712" priority="313" operator="containsText" text="MEDIA">
      <formula>NOT(ISERROR(SEARCH("MEDIA",AB34)))</formula>
    </cfRule>
    <cfRule type="containsText" dxfId="5711" priority="314" operator="containsText" text="ALTA">
      <formula>NOT(ISERROR(SEARCH("ALTA",AB34)))</formula>
    </cfRule>
  </conditionalFormatting>
  <conditionalFormatting sqref="AB29:AC29">
    <cfRule type="containsText" dxfId="5710" priority="330" operator="containsText" text="BAJA">
      <formula>NOT(ISERROR(SEARCH("BAJA",AB29)))</formula>
    </cfRule>
    <cfRule type="containsText" dxfId="5709" priority="331" operator="containsText" text="MEDIA">
      <formula>NOT(ISERROR(SEARCH("MEDIA",AB29)))</formula>
    </cfRule>
    <cfRule type="containsText" dxfId="5708" priority="332" operator="containsText" text="ALTA">
      <formula>NOT(ISERROR(SEARCH("ALTA",AB29)))</formula>
    </cfRule>
  </conditionalFormatting>
  <conditionalFormatting sqref="AB30:AC30">
    <cfRule type="containsText" dxfId="5707" priority="327" operator="containsText" text="BAJA">
      <formula>NOT(ISERROR(SEARCH("BAJA",AB30)))</formula>
    </cfRule>
    <cfRule type="containsText" dxfId="5706" priority="328" operator="containsText" text="MEDIA">
      <formula>NOT(ISERROR(SEARCH("MEDIA",AB30)))</formula>
    </cfRule>
    <cfRule type="containsText" dxfId="5705" priority="329" operator="containsText" text="ALTA">
      <formula>NOT(ISERROR(SEARCH("ALTA",AB30)))</formula>
    </cfRule>
  </conditionalFormatting>
  <conditionalFormatting sqref="N28:P28 V28">
    <cfRule type="containsText" dxfId="5704" priority="324" operator="containsText" text="BAJA">
      <formula>NOT(ISERROR(SEARCH("BAJA",N28)))</formula>
    </cfRule>
    <cfRule type="containsText" dxfId="5703" priority="325" operator="containsText" text="MEDIA">
      <formula>NOT(ISERROR(SEARCH("MEDIA",N28)))</formula>
    </cfRule>
    <cfRule type="containsText" dxfId="5702" priority="326" operator="containsText" text="ALTA">
      <formula>NOT(ISERROR(SEARCH("ALTA",N28)))</formula>
    </cfRule>
  </conditionalFormatting>
  <conditionalFormatting sqref="Y28">
    <cfRule type="containsText" dxfId="5701" priority="321" operator="containsText" text="BAJA">
      <formula>NOT(ISERROR(SEARCH("BAJA",Y28)))</formula>
    </cfRule>
    <cfRule type="containsText" dxfId="5700" priority="322" operator="containsText" text="MEDIA">
      <formula>NOT(ISERROR(SEARCH("MEDIA",Y28)))</formula>
    </cfRule>
    <cfRule type="containsText" dxfId="5699" priority="323" operator="containsText" text="ALTA">
      <formula>NOT(ISERROR(SEARCH("ALTA",Y28)))</formula>
    </cfRule>
  </conditionalFormatting>
  <conditionalFormatting sqref="AK28">
    <cfRule type="containsText" dxfId="5698" priority="318" operator="containsText" text="BAJA">
      <formula>NOT(ISERROR(SEARCH("BAJA",AK28)))</formula>
    </cfRule>
    <cfRule type="containsText" dxfId="5697" priority="319" operator="containsText" text="MEDIA">
      <formula>NOT(ISERROR(SEARCH("MEDIA",AK28)))</formula>
    </cfRule>
    <cfRule type="containsText" dxfId="5696" priority="320" operator="containsText" text="ALTA">
      <formula>NOT(ISERROR(SEARCH("ALTA",AK28)))</formula>
    </cfRule>
  </conditionalFormatting>
  <conditionalFormatting sqref="W33 Z33 AB33:AC33 AH33:AI33 X33:X37 AE33:AF33">
    <cfRule type="containsText" dxfId="5695" priority="315" operator="containsText" text="BAJA">
      <formula>NOT(ISERROR(SEARCH("BAJA",W33)))</formula>
    </cfRule>
    <cfRule type="containsText" dxfId="5694" priority="316" operator="containsText" text="MEDIA">
      <formula>NOT(ISERROR(SEARCH("MEDIA",W33)))</formula>
    </cfRule>
    <cfRule type="containsText" dxfId="5693" priority="317" operator="containsText" text="ALTA">
      <formula>NOT(ISERROR(SEARCH("ALTA",W33)))</formula>
    </cfRule>
  </conditionalFormatting>
  <conditionalFormatting sqref="W43 Z43 AB43:AC43 AH43:AI43 X43:X47 AE43:AF43">
    <cfRule type="containsText" dxfId="5692" priority="279" operator="containsText" text="BAJA">
      <formula>NOT(ISERROR(SEARCH("BAJA",W43)))</formula>
    </cfRule>
    <cfRule type="containsText" dxfId="5691" priority="280" operator="containsText" text="MEDIA">
      <formula>NOT(ISERROR(SEARCH("MEDIA",W43)))</formula>
    </cfRule>
    <cfRule type="containsText" dxfId="5690" priority="281" operator="containsText" text="ALTA">
      <formula>NOT(ISERROR(SEARCH("ALTA",W43)))</formula>
    </cfRule>
  </conditionalFormatting>
  <conditionalFormatting sqref="AB35:AC35">
    <cfRule type="containsText" dxfId="5689" priority="309" operator="containsText" text="BAJA">
      <formula>NOT(ISERROR(SEARCH("BAJA",AB35)))</formula>
    </cfRule>
    <cfRule type="containsText" dxfId="5688" priority="310" operator="containsText" text="MEDIA">
      <formula>NOT(ISERROR(SEARCH("MEDIA",AB35)))</formula>
    </cfRule>
    <cfRule type="containsText" dxfId="5687" priority="311" operator="containsText" text="ALTA">
      <formula>NOT(ISERROR(SEARCH("ALTA",AB35)))</formula>
    </cfRule>
  </conditionalFormatting>
  <conditionalFormatting sqref="N33:P33 V33">
    <cfRule type="containsText" dxfId="5686" priority="306" operator="containsText" text="BAJA">
      <formula>NOT(ISERROR(SEARCH("BAJA",N33)))</formula>
    </cfRule>
    <cfRule type="containsText" dxfId="5685" priority="307" operator="containsText" text="MEDIA">
      <formula>NOT(ISERROR(SEARCH("MEDIA",N33)))</formula>
    </cfRule>
    <cfRule type="containsText" dxfId="5684" priority="308" operator="containsText" text="ALTA">
      <formula>NOT(ISERROR(SEARCH("ALTA",N33)))</formula>
    </cfRule>
  </conditionalFormatting>
  <conditionalFormatting sqref="Y33">
    <cfRule type="containsText" dxfId="5683" priority="303" operator="containsText" text="BAJA">
      <formula>NOT(ISERROR(SEARCH("BAJA",Y33)))</formula>
    </cfRule>
    <cfRule type="containsText" dxfId="5682" priority="304" operator="containsText" text="MEDIA">
      <formula>NOT(ISERROR(SEARCH("MEDIA",Y33)))</formula>
    </cfRule>
    <cfRule type="containsText" dxfId="5681" priority="305" operator="containsText" text="ALTA">
      <formula>NOT(ISERROR(SEARCH("ALTA",Y33)))</formula>
    </cfRule>
  </conditionalFormatting>
  <conditionalFormatting sqref="AK33">
    <cfRule type="containsText" dxfId="5680" priority="300" operator="containsText" text="BAJA">
      <formula>NOT(ISERROR(SEARCH("BAJA",AK33)))</formula>
    </cfRule>
    <cfRule type="containsText" dxfId="5679" priority="301" operator="containsText" text="MEDIA">
      <formula>NOT(ISERROR(SEARCH("MEDIA",AK33)))</formula>
    </cfRule>
    <cfRule type="containsText" dxfId="5678" priority="302" operator="containsText" text="ALTA">
      <formula>NOT(ISERROR(SEARCH("ALTA",AK33)))</formula>
    </cfRule>
  </conditionalFormatting>
  <conditionalFormatting sqref="W38 Z38 AB38:AC38 AH38:AI38 X38:X42 AE38:AF38">
    <cfRule type="containsText" dxfId="5677" priority="297" operator="containsText" text="BAJA">
      <formula>NOT(ISERROR(SEARCH("BAJA",W38)))</formula>
    </cfRule>
    <cfRule type="containsText" dxfId="5676" priority="298" operator="containsText" text="MEDIA">
      <formula>NOT(ISERROR(SEARCH("MEDIA",W38)))</formula>
    </cfRule>
    <cfRule type="containsText" dxfId="5675" priority="299" operator="containsText" text="ALTA">
      <formula>NOT(ISERROR(SEARCH("ALTA",W38)))</formula>
    </cfRule>
  </conditionalFormatting>
  <conditionalFormatting sqref="AB39:AC39">
    <cfRule type="containsText" dxfId="5674" priority="294" operator="containsText" text="BAJA">
      <formula>NOT(ISERROR(SEARCH("BAJA",AB39)))</formula>
    </cfRule>
    <cfRule type="containsText" dxfId="5673" priority="295" operator="containsText" text="MEDIA">
      <formula>NOT(ISERROR(SEARCH("MEDIA",AB39)))</formula>
    </cfRule>
    <cfRule type="containsText" dxfId="5672" priority="296" operator="containsText" text="ALTA">
      <formula>NOT(ISERROR(SEARCH("ALTA",AB39)))</formula>
    </cfRule>
  </conditionalFormatting>
  <conditionalFormatting sqref="AB40:AC40">
    <cfRule type="containsText" dxfId="5671" priority="291" operator="containsText" text="BAJA">
      <formula>NOT(ISERROR(SEARCH("BAJA",AB40)))</formula>
    </cfRule>
    <cfRule type="containsText" dxfId="5670" priority="292" operator="containsText" text="MEDIA">
      <formula>NOT(ISERROR(SEARCH("MEDIA",AB40)))</formula>
    </cfRule>
    <cfRule type="containsText" dxfId="5669" priority="293" operator="containsText" text="ALTA">
      <formula>NOT(ISERROR(SEARCH("ALTA",AB40)))</formula>
    </cfRule>
  </conditionalFormatting>
  <conditionalFormatting sqref="N38:P38 V38">
    <cfRule type="containsText" dxfId="5668" priority="288" operator="containsText" text="BAJA">
      <formula>NOT(ISERROR(SEARCH("BAJA",N38)))</formula>
    </cfRule>
    <cfRule type="containsText" dxfId="5667" priority="289" operator="containsText" text="MEDIA">
      <formula>NOT(ISERROR(SEARCH("MEDIA",N38)))</formula>
    </cfRule>
    <cfRule type="containsText" dxfId="5666" priority="290" operator="containsText" text="ALTA">
      <formula>NOT(ISERROR(SEARCH("ALTA",N38)))</formula>
    </cfRule>
  </conditionalFormatting>
  <conditionalFormatting sqref="Y38">
    <cfRule type="containsText" dxfId="5665" priority="285" operator="containsText" text="BAJA">
      <formula>NOT(ISERROR(SEARCH("BAJA",Y38)))</formula>
    </cfRule>
    <cfRule type="containsText" dxfId="5664" priority="286" operator="containsText" text="MEDIA">
      <formula>NOT(ISERROR(SEARCH("MEDIA",Y38)))</formula>
    </cfRule>
    <cfRule type="containsText" dxfId="5663" priority="287" operator="containsText" text="ALTA">
      <formula>NOT(ISERROR(SEARCH("ALTA",Y38)))</formula>
    </cfRule>
  </conditionalFormatting>
  <conditionalFormatting sqref="AK38">
    <cfRule type="containsText" dxfId="5662" priority="282" operator="containsText" text="BAJA">
      <formula>NOT(ISERROR(SEARCH("BAJA",AK38)))</formula>
    </cfRule>
    <cfRule type="containsText" dxfId="5661" priority="283" operator="containsText" text="MEDIA">
      <formula>NOT(ISERROR(SEARCH("MEDIA",AK38)))</formula>
    </cfRule>
    <cfRule type="containsText" dxfId="5660" priority="284" operator="containsText" text="ALTA">
      <formula>NOT(ISERROR(SEARCH("ALTA",AK38)))</formula>
    </cfRule>
  </conditionalFormatting>
  <conditionalFormatting sqref="AB44:AC44">
    <cfRule type="containsText" dxfId="5659" priority="276" operator="containsText" text="BAJA">
      <formula>NOT(ISERROR(SEARCH("BAJA",AB44)))</formula>
    </cfRule>
    <cfRule type="containsText" dxfId="5658" priority="277" operator="containsText" text="MEDIA">
      <formula>NOT(ISERROR(SEARCH("MEDIA",AB44)))</formula>
    </cfRule>
    <cfRule type="containsText" dxfId="5657" priority="278" operator="containsText" text="ALTA">
      <formula>NOT(ISERROR(SEARCH("ALTA",AB44)))</formula>
    </cfRule>
  </conditionalFormatting>
  <conditionalFormatting sqref="AB45:AC45">
    <cfRule type="containsText" dxfId="5656" priority="273" operator="containsText" text="BAJA">
      <formula>NOT(ISERROR(SEARCH("BAJA",AB45)))</formula>
    </cfRule>
    <cfRule type="containsText" dxfId="5655" priority="274" operator="containsText" text="MEDIA">
      <formula>NOT(ISERROR(SEARCH("MEDIA",AB45)))</formula>
    </cfRule>
    <cfRule type="containsText" dxfId="5654" priority="275" operator="containsText" text="ALTA">
      <formula>NOT(ISERROR(SEARCH("ALTA",AB45)))</formula>
    </cfRule>
  </conditionalFormatting>
  <conditionalFormatting sqref="N43:P43 V43">
    <cfRule type="containsText" dxfId="5653" priority="270" operator="containsText" text="BAJA">
      <formula>NOT(ISERROR(SEARCH("BAJA",N43)))</formula>
    </cfRule>
    <cfRule type="containsText" dxfId="5652" priority="271" operator="containsText" text="MEDIA">
      <formula>NOT(ISERROR(SEARCH("MEDIA",N43)))</formula>
    </cfRule>
    <cfRule type="containsText" dxfId="5651" priority="272" operator="containsText" text="ALTA">
      <formula>NOT(ISERROR(SEARCH("ALTA",N43)))</formula>
    </cfRule>
  </conditionalFormatting>
  <conditionalFormatting sqref="Y43">
    <cfRule type="containsText" dxfId="5650" priority="267" operator="containsText" text="BAJA">
      <formula>NOT(ISERROR(SEARCH("BAJA",Y43)))</formula>
    </cfRule>
    <cfRule type="containsText" dxfId="5649" priority="268" operator="containsText" text="MEDIA">
      <formula>NOT(ISERROR(SEARCH("MEDIA",Y43)))</formula>
    </cfRule>
    <cfRule type="containsText" dxfId="5648" priority="269" operator="containsText" text="ALTA">
      <formula>NOT(ISERROR(SEARCH("ALTA",Y43)))</formula>
    </cfRule>
  </conditionalFormatting>
  <conditionalFormatting sqref="AK43">
    <cfRule type="containsText" dxfId="5647" priority="264" operator="containsText" text="BAJA">
      <formula>NOT(ISERROR(SEARCH("BAJA",AK43)))</formula>
    </cfRule>
    <cfRule type="containsText" dxfId="5646" priority="265" operator="containsText" text="MEDIA">
      <formula>NOT(ISERROR(SEARCH("MEDIA",AK43)))</formula>
    </cfRule>
    <cfRule type="containsText" dxfId="5645" priority="266" operator="containsText" text="ALTA">
      <formula>NOT(ISERROR(SEARCH("ALTA",AK43)))</formula>
    </cfRule>
  </conditionalFormatting>
  <conditionalFormatting sqref="X8">
    <cfRule type="containsText" dxfId="5644" priority="261" operator="containsText" text="BAJA">
      <formula>NOT(ISERROR(SEARCH("BAJA",X8)))</formula>
    </cfRule>
    <cfRule type="containsText" dxfId="5643" priority="262" operator="containsText" text="MEDIA">
      <formula>NOT(ISERROR(SEARCH("MEDIA",X8)))</formula>
    </cfRule>
    <cfRule type="containsText" dxfId="5642" priority="263" operator="containsText" text="ALTA">
      <formula>NOT(ISERROR(SEARCH("ALTA",X8)))</formula>
    </cfRule>
  </conditionalFormatting>
  <conditionalFormatting sqref="AC8">
    <cfRule type="containsText" dxfId="5641" priority="258" operator="containsText" text="BAJA">
      <formula>NOT(ISERROR(SEARCH("BAJA",AC8)))</formula>
    </cfRule>
    <cfRule type="containsText" dxfId="5640" priority="259" operator="containsText" text="MEDIA">
      <formula>NOT(ISERROR(SEARCH("MEDIA",AC8)))</formula>
    </cfRule>
    <cfRule type="containsText" dxfId="5639" priority="260" operator="containsText" text="ALTA">
      <formula>NOT(ISERROR(SEARCH("ALTA",AC8)))</formula>
    </cfRule>
  </conditionalFormatting>
  <conditionalFormatting sqref="Y9">
    <cfRule type="containsText" dxfId="5638" priority="255" operator="containsText" text="BAJA">
      <formula>NOT(ISERROR(SEARCH("BAJA",Y9)))</formula>
    </cfRule>
    <cfRule type="containsText" dxfId="5637" priority="256" operator="containsText" text="MEDIA">
      <formula>NOT(ISERROR(SEARCH("MEDIA",Y9)))</formula>
    </cfRule>
    <cfRule type="containsText" dxfId="5636" priority="257" operator="containsText" text="ALTA">
      <formula>NOT(ISERROR(SEARCH("ALTA",Y9)))</formula>
    </cfRule>
  </conditionalFormatting>
  <conditionalFormatting sqref="AB9:AC9">
    <cfRule type="containsText" dxfId="5635" priority="252" operator="containsText" text="BAJA">
      <formula>NOT(ISERROR(SEARCH("BAJA",AB9)))</formula>
    </cfRule>
    <cfRule type="containsText" dxfId="5634" priority="253" operator="containsText" text="MEDIA">
      <formula>NOT(ISERROR(SEARCH("MEDIA",AB9)))</formula>
    </cfRule>
    <cfRule type="containsText" dxfId="5633" priority="254" operator="containsText" text="ALTA">
      <formula>NOT(ISERROR(SEARCH("ALTA",AB9)))</formula>
    </cfRule>
  </conditionalFormatting>
  <conditionalFormatting sqref="AH9">
    <cfRule type="containsText" dxfId="5632" priority="249" operator="containsText" text="BAJA">
      <formula>NOT(ISERROR(SEARCH("BAJA",AH9)))</formula>
    </cfRule>
    <cfRule type="containsText" dxfId="5631" priority="250" operator="containsText" text="MEDIA">
      <formula>NOT(ISERROR(SEARCH("MEDIA",AH9)))</formula>
    </cfRule>
    <cfRule type="containsText" dxfId="5630" priority="251" operator="containsText" text="ALTA">
      <formula>NOT(ISERROR(SEARCH("ALTA",AH9)))</formula>
    </cfRule>
  </conditionalFormatting>
  <conditionalFormatting sqref="AD3:AD47">
    <cfRule type="containsText" dxfId="5629" priority="246" operator="containsText" text="BAJA">
      <formula>NOT(ISERROR(SEARCH("BAJA",AD3)))</formula>
    </cfRule>
    <cfRule type="containsText" dxfId="5628" priority="247" operator="containsText" text="MEDIA">
      <formula>NOT(ISERROR(SEARCH("MEDIA",AD3)))</formula>
    </cfRule>
    <cfRule type="containsText" dxfId="5627" priority="248" operator="containsText" text="ALTA">
      <formula>NOT(ISERROR(SEARCH("ALTA",AD3)))</formula>
    </cfRule>
  </conditionalFormatting>
  <conditionalFormatting sqref="Q3:R47">
    <cfRule type="containsText" dxfId="5626" priority="243" operator="containsText" text="BAJA">
      <formula>NOT(ISERROR(SEARCH("BAJA",Q3)))</formula>
    </cfRule>
    <cfRule type="containsText" dxfId="5625" priority="244" operator="containsText" text="MEDIA">
      <formula>NOT(ISERROR(SEARCH("MEDIA",Q3)))</formula>
    </cfRule>
    <cfRule type="containsText" dxfId="5624" priority="245" operator="containsText" text="ALTA">
      <formula>NOT(ISERROR(SEARCH("ALTA",Q3)))</formula>
    </cfRule>
  </conditionalFormatting>
  <conditionalFormatting sqref="S3:T47">
    <cfRule type="containsText" dxfId="5623" priority="240" operator="containsText" text="BAJA">
      <formula>NOT(ISERROR(SEARCH("BAJA",S3)))</formula>
    </cfRule>
    <cfRule type="containsText" dxfId="5622" priority="241" operator="containsText" text="MEDIA">
      <formula>NOT(ISERROR(SEARCH("MEDIA",S3)))</formula>
    </cfRule>
    <cfRule type="containsText" dxfId="5621" priority="242" operator="containsText" text="ALTA">
      <formula>NOT(ISERROR(SEARCH("ALTA",S3)))</formula>
    </cfRule>
  </conditionalFormatting>
  <conditionalFormatting sqref="U3:U47">
    <cfRule type="containsText" dxfId="5620" priority="237" operator="containsText" text="BAJA">
      <formula>NOT(ISERROR(SEARCH("BAJA",U3)))</formula>
    </cfRule>
    <cfRule type="containsText" dxfId="5619" priority="238" operator="containsText" text="MEDIA">
      <formula>NOT(ISERROR(SEARCH("MEDIA",U3)))</formula>
    </cfRule>
    <cfRule type="containsText" dxfId="5618" priority="239" operator="containsText" text="ALTA">
      <formula>NOT(ISERROR(SEARCH("ALTA",U3)))</formula>
    </cfRule>
  </conditionalFormatting>
  <conditionalFormatting sqref="AJ3">
    <cfRule type="containsText" dxfId="5617" priority="234" operator="containsText" text="BAJA">
      <formula>NOT(ISERROR(SEARCH("BAJA",AJ3)))</formula>
    </cfRule>
    <cfRule type="containsText" dxfId="5616" priority="235" operator="containsText" text="MEDIA">
      <formula>NOT(ISERROR(SEARCH("MEDIA",AJ3)))</formula>
    </cfRule>
    <cfRule type="containsText" dxfId="5615" priority="236" operator="containsText" text="ALTA">
      <formula>NOT(ISERROR(SEARCH("ALTA",AJ3)))</formula>
    </cfRule>
  </conditionalFormatting>
  <conditionalFormatting sqref="AU38">
    <cfRule type="containsText" dxfId="5614" priority="207" operator="containsText" text="BAJA">
      <formula>NOT(ISERROR(SEARCH("BAJA",AU38)))</formula>
    </cfRule>
    <cfRule type="containsText" dxfId="5613" priority="208" operator="containsText" text="MEDIA">
      <formula>NOT(ISERROR(SEARCH("MEDIA",AU38)))</formula>
    </cfRule>
    <cfRule type="containsText" dxfId="5612" priority="209" operator="containsText" text="ALTA">
      <formula>NOT(ISERROR(SEARCH("ALTA",AU38)))</formula>
    </cfRule>
  </conditionalFormatting>
  <conditionalFormatting sqref="AU33">
    <cfRule type="containsText" dxfId="5611" priority="210" operator="containsText" text="BAJA">
      <formula>NOT(ISERROR(SEARCH("BAJA",AU33)))</formula>
    </cfRule>
    <cfRule type="containsText" dxfId="5610" priority="211" operator="containsText" text="MEDIA">
      <formula>NOT(ISERROR(SEARCH("MEDIA",AU33)))</formula>
    </cfRule>
    <cfRule type="containsText" dxfId="5609" priority="212" operator="containsText" text="ALTA">
      <formula>NOT(ISERROR(SEARCH("ALTA",AU33)))</formula>
    </cfRule>
  </conditionalFormatting>
  <conditionalFormatting sqref="AU28">
    <cfRule type="containsText" dxfId="5608" priority="213" operator="containsText" text="BAJA">
      <formula>NOT(ISERROR(SEARCH("BAJA",AU28)))</formula>
    </cfRule>
    <cfRule type="containsText" dxfId="5607" priority="214" operator="containsText" text="MEDIA">
      <formula>NOT(ISERROR(SEARCH("MEDIA",AU28)))</formula>
    </cfRule>
    <cfRule type="containsText" dxfId="5606" priority="215" operator="containsText" text="ALTA">
      <formula>NOT(ISERROR(SEARCH("ALTA",AU28)))</formula>
    </cfRule>
  </conditionalFormatting>
  <conditionalFormatting sqref="AU43">
    <cfRule type="containsText" dxfId="5605" priority="204" operator="containsText" text="BAJA">
      <formula>NOT(ISERROR(SEARCH("BAJA",AU43)))</formula>
    </cfRule>
    <cfRule type="containsText" dxfId="5604" priority="205" operator="containsText" text="MEDIA">
      <formula>NOT(ISERROR(SEARCH("MEDIA",AU43)))</formula>
    </cfRule>
    <cfRule type="containsText" dxfId="5603" priority="206" operator="containsText" text="ALTA">
      <formula>NOT(ISERROR(SEARCH("ALTA",AU43)))</formula>
    </cfRule>
  </conditionalFormatting>
  <conditionalFormatting sqref="AU23">
    <cfRule type="containsText" dxfId="5602" priority="216" operator="containsText" text="BAJA">
      <formula>NOT(ISERROR(SEARCH("BAJA",AU23)))</formula>
    </cfRule>
    <cfRule type="containsText" dxfId="5601" priority="217" operator="containsText" text="MEDIA">
      <formula>NOT(ISERROR(SEARCH("MEDIA",AU23)))</formula>
    </cfRule>
    <cfRule type="containsText" dxfId="5600" priority="218" operator="containsText" text="ALTA">
      <formula>NOT(ISERROR(SEARCH("ALTA",AU23)))</formula>
    </cfRule>
  </conditionalFormatting>
  <conditionalFormatting sqref="AU18">
    <cfRule type="containsText" dxfId="5599" priority="219" operator="containsText" text="BAJA">
      <formula>NOT(ISERROR(SEARCH("BAJA",AU18)))</formula>
    </cfRule>
    <cfRule type="containsText" dxfId="5598" priority="220" operator="containsText" text="MEDIA">
      <formula>NOT(ISERROR(SEARCH("MEDIA",AU18)))</formula>
    </cfRule>
    <cfRule type="containsText" dxfId="5597" priority="221" operator="containsText" text="ALTA">
      <formula>NOT(ISERROR(SEARCH("ALTA",AU18)))</formula>
    </cfRule>
  </conditionalFormatting>
  <conditionalFormatting sqref="AU13">
    <cfRule type="containsText" dxfId="5596" priority="222" operator="containsText" text="BAJA">
      <formula>NOT(ISERROR(SEARCH("BAJA",AU13)))</formula>
    </cfRule>
    <cfRule type="containsText" dxfId="5595" priority="223" operator="containsText" text="MEDIA">
      <formula>NOT(ISERROR(SEARCH("MEDIA",AU13)))</formula>
    </cfRule>
    <cfRule type="containsText" dxfId="5594" priority="224" operator="containsText" text="ALTA">
      <formula>NOT(ISERROR(SEARCH("ALTA",AU13)))</formula>
    </cfRule>
  </conditionalFormatting>
  <conditionalFormatting sqref="AU8">
    <cfRule type="containsText" dxfId="5593" priority="225" operator="containsText" text="BAJA">
      <formula>NOT(ISERROR(SEARCH("BAJA",AU8)))</formula>
    </cfRule>
    <cfRule type="containsText" dxfId="5592" priority="226" operator="containsText" text="MEDIA">
      <formula>NOT(ISERROR(SEARCH("MEDIA",AU8)))</formula>
    </cfRule>
    <cfRule type="containsText" dxfId="5591" priority="227" operator="containsText" text="ALTA">
      <formula>NOT(ISERROR(SEARCH("ALTA",AU8)))</formula>
    </cfRule>
  </conditionalFormatting>
  <conditionalFormatting sqref="AO3:AP3">
    <cfRule type="containsText" dxfId="5590" priority="231" operator="containsText" text="BAJA">
      <formula>NOT(ISERROR(SEARCH("BAJA",AO3)))</formula>
    </cfRule>
    <cfRule type="containsText" dxfId="5589" priority="232" operator="containsText" text="MEDIA">
      <formula>NOT(ISERROR(SEARCH("MEDIA",AO3)))</formula>
    </cfRule>
    <cfRule type="containsText" dxfId="5588" priority="233" operator="containsText" text="ALTA">
      <formula>NOT(ISERROR(SEARCH("ALTA",AO3)))</formula>
    </cfRule>
  </conditionalFormatting>
  <conditionalFormatting sqref="AU3">
    <cfRule type="containsText" dxfId="5587" priority="228" operator="containsText" text="BAJA">
      <formula>NOT(ISERROR(SEARCH("BAJA",AU3)))</formula>
    </cfRule>
    <cfRule type="containsText" dxfId="5586" priority="229" operator="containsText" text="MEDIA">
      <formula>NOT(ISERROR(SEARCH("MEDIA",AU3)))</formula>
    </cfRule>
    <cfRule type="containsText" dxfId="5585" priority="230" operator="containsText" text="ALTA">
      <formula>NOT(ISERROR(SEARCH("ALTA",AU3)))</formula>
    </cfRule>
  </conditionalFormatting>
  <conditionalFormatting sqref="AT8">
    <cfRule type="containsText" dxfId="5584" priority="201" operator="containsText" text="BAJA">
      <formula>NOT(ISERROR(SEARCH("BAJA",AT8)))</formula>
    </cfRule>
    <cfRule type="containsText" dxfId="5583" priority="202" operator="containsText" text="MEDIA">
      <formula>NOT(ISERROR(SEARCH("MEDIA",AT8)))</formula>
    </cfRule>
    <cfRule type="containsText" dxfId="5582" priority="203" operator="containsText" text="ALTA">
      <formula>NOT(ISERROR(SEARCH("ALTA",AT8)))</formula>
    </cfRule>
  </conditionalFormatting>
  <conditionalFormatting sqref="AT13">
    <cfRule type="containsText" dxfId="5581" priority="198" operator="containsText" text="BAJA">
      <formula>NOT(ISERROR(SEARCH("BAJA",AT13)))</formula>
    </cfRule>
    <cfRule type="containsText" dxfId="5580" priority="199" operator="containsText" text="MEDIA">
      <formula>NOT(ISERROR(SEARCH("MEDIA",AT13)))</formula>
    </cfRule>
    <cfRule type="containsText" dxfId="5579" priority="200" operator="containsText" text="ALTA">
      <formula>NOT(ISERROR(SEARCH("ALTA",AT13)))</formula>
    </cfRule>
  </conditionalFormatting>
  <conditionalFormatting sqref="AT18">
    <cfRule type="containsText" dxfId="5578" priority="195" operator="containsText" text="BAJA">
      <formula>NOT(ISERROR(SEARCH("BAJA",AT18)))</formula>
    </cfRule>
    <cfRule type="containsText" dxfId="5577" priority="196" operator="containsText" text="MEDIA">
      <formula>NOT(ISERROR(SEARCH("MEDIA",AT18)))</formula>
    </cfRule>
    <cfRule type="containsText" dxfId="5576" priority="197" operator="containsText" text="ALTA">
      <formula>NOT(ISERROR(SEARCH("ALTA",AT18)))</formula>
    </cfRule>
  </conditionalFormatting>
  <conditionalFormatting sqref="AT23">
    <cfRule type="containsText" dxfId="5575" priority="192" operator="containsText" text="BAJA">
      <formula>NOT(ISERROR(SEARCH("BAJA",AT23)))</formula>
    </cfRule>
    <cfRule type="containsText" dxfId="5574" priority="193" operator="containsText" text="MEDIA">
      <formula>NOT(ISERROR(SEARCH("MEDIA",AT23)))</formula>
    </cfRule>
    <cfRule type="containsText" dxfId="5573" priority="194" operator="containsText" text="ALTA">
      <formula>NOT(ISERROR(SEARCH("ALTA",AT23)))</formula>
    </cfRule>
  </conditionalFormatting>
  <conditionalFormatting sqref="AT28">
    <cfRule type="containsText" dxfId="5572" priority="189" operator="containsText" text="BAJA">
      <formula>NOT(ISERROR(SEARCH("BAJA",AT28)))</formula>
    </cfRule>
    <cfRule type="containsText" dxfId="5571" priority="190" operator="containsText" text="MEDIA">
      <formula>NOT(ISERROR(SEARCH("MEDIA",AT28)))</formula>
    </cfRule>
    <cfRule type="containsText" dxfId="5570" priority="191" operator="containsText" text="ALTA">
      <formula>NOT(ISERROR(SEARCH("ALTA",AT28)))</formula>
    </cfRule>
  </conditionalFormatting>
  <conditionalFormatting sqref="AT33">
    <cfRule type="containsText" dxfId="5569" priority="186" operator="containsText" text="BAJA">
      <formula>NOT(ISERROR(SEARCH("BAJA",AT33)))</formula>
    </cfRule>
    <cfRule type="containsText" dxfId="5568" priority="187" operator="containsText" text="MEDIA">
      <formula>NOT(ISERROR(SEARCH("MEDIA",AT33)))</formula>
    </cfRule>
    <cfRule type="containsText" dxfId="5567" priority="188" operator="containsText" text="ALTA">
      <formula>NOT(ISERROR(SEARCH("ALTA",AT33)))</formula>
    </cfRule>
  </conditionalFormatting>
  <conditionalFormatting sqref="AT38">
    <cfRule type="containsText" dxfId="5566" priority="183" operator="containsText" text="BAJA">
      <formula>NOT(ISERROR(SEARCH("BAJA",AT38)))</formula>
    </cfRule>
    <cfRule type="containsText" dxfId="5565" priority="184" operator="containsText" text="MEDIA">
      <formula>NOT(ISERROR(SEARCH("MEDIA",AT38)))</formula>
    </cfRule>
    <cfRule type="containsText" dxfId="5564" priority="185" operator="containsText" text="ALTA">
      <formula>NOT(ISERROR(SEARCH("ALTA",AT38)))</formula>
    </cfRule>
  </conditionalFormatting>
  <conditionalFormatting sqref="AT43">
    <cfRule type="containsText" dxfId="5563" priority="180" operator="containsText" text="BAJA">
      <formula>NOT(ISERROR(SEARCH("BAJA",AT43)))</formula>
    </cfRule>
    <cfRule type="containsText" dxfId="5562" priority="181" operator="containsText" text="MEDIA">
      <formula>NOT(ISERROR(SEARCH("MEDIA",AT43)))</formula>
    </cfRule>
    <cfRule type="containsText" dxfId="5561" priority="182" operator="containsText" text="ALTA">
      <formula>NOT(ISERROR(SEARCH("ALTA",AT43)))</formula>
    </cfRule>
  </conditionalFormatting>
  <conditionalFormatting sqref="AN8">
    <cfRule type="containsText" dxfId="5560" priority="177" operator="containsText" text="BAJA">
      <formula>NOT(ISERROR(SEARCH("BAJA",AN8)))</formula>
    </cfRule>
    <cfRule type="containsText" dxfId="5559" priority="178" operator="containsText" text="MEDIA">
      <formula>NOT(ISERROR(SEARCH("MEDIA",AN8)))</formula>
    </cfRule>
    <cfRule type="containsText" dxfId="5558" priority="179" operator="containsText" text="ALTA">
      <formula>NOT(ISERROR(SEARCH("ALTA",AN8)))</formula>
    </cfRule>
  </conditionalFormatting>
  <conditionalFormatting sqref="AO8">
    <cfRule type="containsText" dxfId="5557" priority="174" operator="containsText" text="BAJA">
      <formula>NOT(ISERROR(SEARCH("BAJA",AO8)))</formula>
    </cfRule>
    <cfRule type="containsText" dxfId="5556" priority="175" operator="containsText" text="MEDIA">
      <formula>NOT(ISERROR(SEARCH("MEDIA",AO8)))</formula>
    </cfRule>
    <cfRule type="containsText" dxfId="5555" priority="176" operator="containsText" text="ALTA">
      <formula>NOT(ISERROR(SEARCH("ALTA",AO8)))</formula>
    </cfRule>
  </conditionalFormatting>
  <conditionalFormatting sqref="AN13">
    <cfRule type="containsText" dxfId="5554" priority="171" operator="containsText" text="BAJA">
      <formula>NOT(ISERROR(SEARCH("BAJA",AN13)))</formula>
    </cfRule>
    <cfRule type="containsText" dxfId="5553" priority="172" operator="containsText" text="MEDIA">
      <formula>NOT(ISERROR(SEARCH("MEDIA",AN13)))</formula>
    </cfRule>
    <cfRule type="containsText" dxfId="5552" priority="173" operator="containsText" text="ALTA">
      <formula>NOT(ISERROR(SEARCH("ALTA",AN13)))</formula>
    </cfRule>
  </conditionalFormatting>
  <conditionalFormatting sqref="AO13">
    <cfRule type="containsText" dxfId="5551" priority="168" operator="containsText" text="BAJA">
      <formula>NOT(ISERROR(SEARCH("BAJA",AO13)))</formula>
    </cfRule>
    <cfRule type="containsText" dxfId="5550" priority="169" operator="containsText" text="MEDIA">
      <formula>NOT(ISERROR(SEARCH("MEDIA",AO13)))</formula>
    </cfRule>
    <cfRule type="containsText" dxfId="5549" priority="170" operator="containsText" text="ALTA">
      <formula>NOT(ISERROR(SEARCH("ALTA",AO13)))</formula>
    </cfRule>
  </conditionalFormatting>
  <conditionalFormatting sqref="AN18">
    <cfRule type="containsText" dxfId="5548" priority="165" operator="containsText" text="BAJA">
      <formula>NOT(ISERROR(SEARCH("BAJA",AN18)))</formula>
    </cfRule>
    <cfRule type="containsText" dxfId="5547" priority="166" operator="containsText" text="MEDIA">
      <formula>NOT(ISERROR(SEARCH("MEDIA",AN18)))</formula>
    </cfRule>
    <cfRule type="containsText" dxfId="5546" priority="167" operator="containsText" text="ALTA">
      <formula>NOT(ISERROR(SEARCH("ALTA",AN18)))</formula>
    </cfRule>
  </conditionalFormatting>
  <conditionalFormatting sqref="AO18">
    <cfRule type="containsText" dxfId="5545" priority="162" operator="containsText" text="BAJA">
      <formula>NOT(ISERROR(SEARCH("BAJA",AO18)))</formula>
    </cfRule>
    <cfRule type="containsText" dxfId="5544" priority="163" operator="containsText" text="MEDIA">
      <formula>NOT(ISERROR(SEARCH("MEDIA",AO18)))</formula>
    </cfRule>
    <cfRule type="containsText" dxfId="5543" priority="164" operator="containsText" text="ALTA">
      <formula>NOT(ISERROR(SEARCH("ALTA",AO18)))</formula>
    </cfRule>
  </conditionalFormatting>
  <conditionalFormatting sqref="AN23">
    <cfRule type="containsText" dxfId="5542" priority="159" operator="containsText" text="BAJA">
      <formula>NOT(ISERROR(SEARCH("BAJA",AN23)))</formula>
    </cfRule>
    <cfRule type="containsText" dxfId="5541" priority="160" operator="containsText" text="MEDIA">
      <formula>NOT(ISERROR(SEARCH("MEDIA",AN23)))</formula>
    </cfRule>
    <cfRule type="containsText" dxfId="5540" priority="161" operator="containsText" text="ALTA">
      <formula>NOT(ISERROR(SEARCH("ALTA",AN23)))</formula>
    </cfRule>
  </conditionalFormatting>
  <conditionalFormatting sqref="AO23">
    <cfRule type="containsText" dxfId="5539" priority="156" operator="containsText" text="BAJA">
      <formula>NOT(ISERROR(SEARCH("BAJA",AO23)))</formula>
    </cfRule>
    <cfRule type="containsText" dxfId="5538" priority="157" operator="containsText" text="MEDIA">
      <formula>NOT(ISERROR(SEARCH("MEDIA",AO23)))</formula>
    </cfRule>
    <cfRule type="containsText" dxfId="5537" priority="158" operator="containsText" text="ALTA">
      <formula>NOT(ISERROR(SEARCH("ALTA",AO23)))</formula>
    </cfRule>
  </conditionalFormatting>
  <conditionalFormatting sqref="AN28">
    <cfRule type="containsText" dxfId="5536" priority="153" operator="containsText" text="BAJA">
      <formula>NOT(ISERROR(SEARCH("BAJA",AN28)))</formula>
    </cfRule>
    <cfRule type="containsText" dxfId="5535" priority="154" operator="containsText" text="MEDIA">
      <formula>NOT(ISERROR(SEARCH("MEDIA",AN28)))</formula>
    </cfRule>
    <cfRule type="containsText" dxfId="5534" priority="155" operator="containsText" text="ALTA">
      <formula>NOT(ISERROR(SEARCH("ALTA",AN28)))</formula>
    </cfRule>
  </conditionalFormatting>
  <conditionalFormatting sqref="AO28">
    <cfRule type="containsText" dxfId="5533" priority="150" operator="containsText" text="BAJA">
      <formula>NOT(ISERROR(SEARCH("BAJA",AO28)))</formula>
    </cfRule>
    <cfRule type="containsText" dxfId="5532" priority="151" operator="containsText" text="MEDIA">
      <formula>NOT(ISERROR(SEARCH("MEDIA",AO28)))</formula>
    </cfRule>
    <cfRule type="containsText" dxfId="5531" priority="152" operator="containsText" text="ALTA">
      <formula>NOT(ISERROR(SEARCH("ALTA",AO28)))</formula>
    </cfRule>
  </conditionalFormatting>
  <conditionalFormatting sqref="AN33">
    <cfRule type="containsText" dxfId="5530" priority="147" operator="containsText" text="BAJA">
      <formula>NOT(ISERROR(SEARCH("BAJA",AN33)))</formula>
    </cfRule>
    <cfRule type="containsText" dxfId="5529" priority="148" operator="containsText" text="MEDIA">
      <formula>NOT(ISERROR(SEARCH("MEDIA",AN33)))</formula>
    </cfRule>
    <cfRule type="containsText" dxfId="5528" priority="149" operator="containsText" text="ALTA">
      <formula>NOT(ISERROR(SEARCH("ALTA",AN33)))</formula>
    </cfRule>
  </conditionalFormatting>
  <conditionalFormatting sqref="AO33">
    <cfRule type="containsText" dxfId="5527" priority="144" operator="containsText" text="BAJA">
      <formula>NOT(ISERROR(SEARCH("BAJA",AO33)))</formula>
    </cfRule>
    <cfRule type="containsText" dxfId="5526" priority="145" operator="containsText" text="MEDIA">
      <formula>NOT(ISERROR(SEARCH("MEDIA",AO33)))</formula>
    </cfRule>
    <cfRule type="containsText" dxfId="5525" priority="146" operator="containsText" text="ALTA">
      <formula>NOT(ISERROR(SEARCH("ALTA",AO33)))</formula>
    </cfRule>
  </conditionalFormatting>
  <conditionalFormatting sqref="AN38">
    <cfRule type="containsText" dxfId="5524" priority="141" operator="containsText" text="BAJA">
      <formula>NOT(ISERROR(SEARCH("BAJA",AN38)))</formula>
    </cfRule>
    <cfRule type="containsText" dxfId="5523" priority="142" operator="containsText" text="MEDIA">
      <formula>NOT(ISERROR(SEARCH("MEDIA",AN38)))</formula>
    </cfRule>
    <cfRule type="containsText" dxfId="5522" priority="143" operator="containsText" text="ALTA">
      <formula>NOT(ISERROR(SEARCH("ALTA",AN38)))</formula>
    </cfRule>
  </conditionalFormatting>
  <conditionalFormatting sqref="AO38">
    <cfRule type="containsText" dxfId="5521" priority="138" operator="containsText" text="BAJA">
      <formula>NOT(ISERROR(SEARCH("BAJA",AO38)))</formula>
    </cfRule>
    <cfRule type="containsText" dxfId="5520" priority="139" operator="containsText" text="MEDIA">
      <formula>NOT(ISERROR(SEARCH("MEDIA",AO38)))</formula>
    </cfRule>
    <cfRule type="containsText" dxfId="5519" priority="140" operator="containsText" text="ALTA">
      <formula>NOT(ISERROR(SEARCH("ALTA",AO38)))</formula>
    </cfRule>
  </conditionalFormatting>
  <conditionalFormatting sqref="AN43">
    <cfRule type="containsText" dxfId="5518" priority="135" operator="containsText" text="BAJA">
      <formula>NOT(ISERROR(SEARCH("BAJA",AN43)))</formula>
    </cfRule>
    <cfRule type="containsText" dxfId="5517" priority="136" operator="containsText" text="MEDIA">
      <formula>NOT(ISERROR(SEARCH("MEDIA",AN43)))</formula>
    </cfRule>
    <cfRule type="containsText" dxfId="5516" priority="137" operator="containsText" text="ALTA">
      <formula>NOT(ISERROR(SEARCH("ALTA",AN43)))</formula>
    </cfRule>
  </conditionalFormatting>
  <conditionalFormatting sqref="AO43">
    <cfRule type="containsText" dxfId="5515" priority="132" operator="containsText" text="BAJA">
      <formula>NOT(ISERROR(SEARCH("BAJA",AO43)))</formula>
    </cfRule>
    <cfRule type="containsText" dxfId="5514" priority="133" operator="containsText" text="MEDIA">
      <formula>NOT(ISERROR(SEARCH("MEDIA",AO43)))</formula>
    </cfRule>
    <cfRule type="containsText" dxfId="5513" priority="134" operator="containsText" text="ALTA">
      <formula>NOT(ISERROR(SEARCH("ALTA",AO43)))</formula>
    </cfRule>
  </conditionalFormatting>
  <conditionalFormatting sqref="X3">
    <cfRule type="containsText" dxfId="5512" priority="129" operator="containsText" text="BAJA">
      <formula>NOT(ISERROR(SEARCH("BAJA",X3)))</formula>
    </cfRule>
    <cfRule type="containsText" dxfId="5511" priority="130" operator="containsText" text="MEDIA">
      <formula>NOT(ISERROR(SEARCH("MEDIA",X3)))</formula>
    </cfRule>
    <cfRule type="containsText" dxfId="5510" priority="131" operator="containsText" text="ALTA">
      <formula>NOT(ISERROR(SEARCH("ALTA",X3)))</formula>
    </cfRule>
  </conditionalFormatting>
  <conditionalFormatting sqref="AP8 AP13 AP18 AP23 AP28 AP33 AP38 AP43">
    <cfRule type="containsText" dxfId="5509" priority="126" operator="containsText" text="BAJA">
      <formula>NOT(ISERROR(SEARCH("BAJA",AP8)))</formula>
    </cfRule>
    <cfRule type="containsText" dxfId="5508" priority="127" operator="containsText" text="MEDIA">
      <formula>NOT(ISERROR(SEARCH("MEDIA",AP8)))</formula>
    </cfRule>
    <cfRule type="containsText" dxfId="5507" priority="128" operator="containsText" text="ALTA">
      <formula>NOT(ISERROR(SEARCH("ALTA",AP8)))</formula>
    </cfRule>
  </conditionalFormatting>
  <conditionalFormatting sqref="AR3">
    <cfRule type="containsText" dxfId="5506" priority="123" operator="containsText" text="BAJA">
      <formula>NOT(ISERROR(SEARCH("BAJA",AR3)))</formula>
    </cfRule>
    <cfRule type="containsText" dxfId="5505" priority="124" operator="containsText" text="MEDIA">
      <formula>NOT(ISERROR(SEARCH("MEDIA",AR3)))</formula>
    </cfRule>
    <cfRule type="containsText" dxfId="5504" priority="125" operator="containsText" text="ALTA">
      <formula>NOT(ISERROR(SEARCH("ALTA",AR3)))</formula>
    </cfRule>
  </conditionalFormatting>
  <conditionalFormatting sqref="AS3">
    <cfRule type="containsText" dxfId="5503" priority="120" operator="containsText" text="BAJA">
      <formula>NOT(ISERROR(SEARCH("BAJA",AS3)))</formula>
    </cfRule>
    <cfRule type="containsText" dxfId="5502" priority="121" operator="containsText" text="MEDIA">
      <formula>NOT(ISERROR(SEARCH("MEDIA",AS3)))</formula>
    </cfRule>
    <cfRule type="containsText" dxfId="5501" priority="122" operator="containsText" text="ALTA">
      <formula>NOT(ISERROR(SEARCH("ALTA",AS3)))</formula>
    </cfRule>
  </conditionalFormatting>
  <conditionalFormatting sqref="AR8">
    <cfRule type="containsText" dxfId="5500" priority="117" operator="containsText" text="BAJA">
      <formula>NOT(ISERROR(SEARCH("BAJA",AR8)))</formula>
    </cfRule>
    <cfRule type="containsText" dxfId="5499" priority="118" operator="containsText" text="MEDIA">
      <formula>NOT(ISERROR(SEARCH("MEDIA",AR8)))</formula>
    </cfRule>
    <cfRule type="containsText" dxfId="5498" priority="119" operator="containsText" text="ALTA">
      <formula>NOT(ISERROR(SEARCH("ALTA",AR8)))</formula>
    </cfRule>
  </conditionalFormatting>
  <conditionalFormatting sqref="AS8">
    <cfRule type="containsText" dxfId="5497" priority="114" operator="containsText" text="BAJA">
      <formula>NOT(ISERROR(SEARCH("BAJA",AS8)))</formula>
    </cfRule>
    <cfRule type="containsText" dxfId="5496" priority="115" operator="containsText" text="MEDIA">
      <formula>NOT(ISERROR(SEARCH("MEDIA",AS8)))</formula>
    </cfRule>
    <cfRule type="containsText" dxfId="5495" priority="116" operator="containsText" text="ALTA">
      <formula>NOT(ISERROR(SEARCH("ALTA",AS8)))</formula>
    </cfRule>
  </conditionalFormatting>
  <conditionalFormatting sqref="AR13">
    <cfRule type="containsText" dxfId="5494" priority="111" operator="containsText" text="BAJA">
      <formula>NOT(ISERROR(SEARCH("BAJA",AR13)))</formula>
    </cfRule>
    <cfRule type="containsText" dxfId="5493" priority="112" operator="containsText" text="MEDIA">
      <formula>NOT(ISERROR(SEARCH("MEDIA",AR13)))</formula>
    </cfRule>
    <cfRule type="containsText" dxfId="5492" priority="113" operator="containsText" text="ALTA">
      <formula>NOT(ISERROR(SEARCH("ALTA",AR13)))</formula>
    </cfRule>
  </conditionalFormatting>
  <conditionalFormatting sqref="AS13">
    <cfRule type="containsText" dxfId="5491" priority="108" operator="containsText" text="BAJA">
      <formula>NOT(ISERROR(SEARCH("BAJA",AS13)))</formula>
    </cfRule>
    <cfRule type="containsText" dxfId="5490" priority="109" operator="containsText" text="MEDIA">
      <formula>NOT(ISERROR(SEARCH("MEDIA",AS13)))</formula>
    </cfRule>
    <cfRule type="containsText" dxfId="5489" priority="110" operator="containsText" text="ALTA">
      <formula>NOT(ISERROR(SEARCH("ALTA",AS13)))</formula>
    </cfRule>
  </conditionalFormatting>
  <conditionalFormatting sqref="AR18">
    <cfRule type="containsText" dxfId="5488" priority="105" operator="containsText" text="BAJA">
      <formula>NOT(ISERROR(SEARCH("BAJA",AR18)))</formula>
    </cfRule>
    <cfRule type="containsText" dxfId="5487" priority="106" operator="containsText" text="MEDIA">
      <formula>NOT(ISERROR(SEARCH("MEDIA",AR18)))</formula>
    </cfRule>
    <cfRule type="containsText" dxfId="5486" priority="107" operator="containsText" text="ALTA">
      <formula>NOT(ISERROR(SEARCH("ALTA",AR18)))</formula>
    </cfRule>
  </conditionalFormatting>
  <conditionalFormatting sqref="AS18">
    <cfRule type="containsText" dxfId="5485" priority="102" operator="containsText" text="BAJA">
      <formula>NOT(ISERROR(SEARCH("BAJA",AS18)))</formula>
    </cfRule>
    <cfRule type="containsText" dxfId="5484" priority="103" operator="containsText" text="MEDIA">
      <formula>NOT(ISERROR(SEARCH("MEDIA",AS18)))</formula>
    </cfRule>
    <cfRule type="containsText" dxfId="5483" priority="104" operator="containsText" text="ALTA">
      <formula>NOT(ISERROR(SEARCH("ALTA",AS18)))</formula>
    </cfRule>
  </conditionalFormatting>
  <conditionalFormatting sqref="AR23">
    <cfRule type="containsText" dxfId="5482" priority="99" operator="containsText" text="BAJA">
      <formula>NOT(ISERROR(SEARCH("BAJA",AR23)))</formula>
    </cfRule>
    <cfRule type="containsText" dxfId="5481" priority="100" operator="containsText" text="MEDIA">
      <formula>NOT(ISERROR(SEARCH("MEDIA",AR23)))</formula>
    </cfRule>
    <cfRule type="containsText" dxfId="5480" priority="101" operator="containsText" text="ALTA">
      <formula>NOT(ISERROR(SEARCH("ALTA",AR23)))</formula>
    </cfRule>
  </conditionalFormatting>
  <conditionalFormatting sqref="AS23">
    <cfRule type="containsText" dxfId="5479" priority="96" operator="containsText" text="BAJA">
      <formula>NOT(ISERROR(SEARCH("BAJA",AS23)))</formula>
    </cfRule>
    <cfRule type="containsText" dxfId="5478" priority="97" operator="containsText" text="MEDIA">
      <formula>NOT(ISERROR(SEARCH("MEDIA",AS23)))</formula>
    </cfRule>
    <cfRule type="containsText" dxfId="5477" priority="98" operator="containsText" text="ALTA">
      <formula>NOT(ISERROR(SEARCH("ALTA",AS23)))</formula>
    </cfRule>
  </conditionalFormatting>
  <conditionalFormatting sqref="AR28">
    <cfRule type="containsText" dxfId="5476" priority="93" operator="containsText" text="BAJA">
      <formula>NOT(ISERROR(SEARCH("BAJA",AR28)))</formula>
    </cfRule>
    <cfRule type="containsText" dxfId="5475" priority="94" operator="containsText" text="MEDIA">
      <formula>NOT(ISERROR(SEARCH("MEDIA",AR28)))</formula>
    </cfRule>
    <cfRule type="containsText" dxfId="5474" priority="95" operator="containsText" text="ALTA">
      <formula>NOT(ISERROR(SEARCH("ALTA",AR28)))</formula>
    </cfRule>
  </conditionalFormatting>
  <conditionalFormatting sqref="AS28">
    <cfRule type="containsText" dxfId="5473" priority="90" operator="containsText" text="BAJA">
      <formula>NOT(ISERROR(SEARCH("BAJA",AS28)))</formula>
    </cfRule>
    <cfRule type="containsText" dxfId="5472" priority="91" operator="containsText" text="MEDIA">
      <formula>NOT(ISERROR(SEARCH("MEDIA",AS28)))</formula>
    </cfRule>
    <cfRule type="containsText" dxfId="5471" priority="92" operator="containsText" text="ALTA">
      <formula>NOT(ISERROR(SEARCH("ALTA",AS28)))</formula>
    </cfRule>
  </conditionalFormatting>
  <conditionalFormatting sqref="AR33">
    <cfRule type="containsText" dxfId="5470" priority="87" operator="containsText" text="BAJA">
      <formula>NOT(ISERROR(SEARCH("BAJA",AR33)))</formula>
    </cfRule>
    <cfRule type="containsText" dxfId="5469" priority="88" operator="containsText" text="MEDIA">
      <formula>NOT(ISERROR(SEARCH("MEDIA",AR33)))</formula>
    </cfRule>
    <cfRule type="containsText" dxfId="5468" priority="89" operator="containsText" text="ALTA">
      <formula>NOT(ISERROR(SEARCH("ALTA",AR33)))</formula>
    </cfRule>
  </conditionalFormatting>
  <conditionalFormatting sqref="AS33">
    <cfRule type="containsText" dxfId="5467" priority="84" operator="containsText" text="BAJA">
      <formula>NOT(ISERROR(SEARCH("BAJA",AS33)))</formula>
    </cfRule>
    <cfRule type="containsText" dxfId="5466" priority="85" operator="containsText" text="MEDIA">
      <formula>NOT(ISERROR(SEARCH("MEDIA",AS33)))</formula>
    </cfRule>
    <cfRule type="containsText" dxfId="5465" priority="86" operator="containsText" text="ALTA">
      <formula>NOT(ISERROR(SEARCH("ALTA",AS33)))</formula>
    </cfRule>
  </conditionalFormatting>
  <conditionalFormatting sqref="AR38">
    <cfRule type="containsText" dxfId="5464" priority="81" operator="containsText" text="BAJA">
      <formula>NOT(ISERROR(SEARCH("BAJA",AR38)))</formula>
    </cfRule>
    <cfRule type="containsText" dxfId="5463" priority="82" operator="containsText" text="MEDIA">
      <formula>NOT(ISERROR(SEARCH("MEDIA",AR38)))</formula>
    </cfRule>
    <cfRule type="containsText" dxfId="5462" priority="83" operator="containsText" text="ALTA">
      <formula>NOT(ISERROR(SEARCH("ALTA",AR38)))</formula>
    </cfRule>
  </conditionalFormatting>
  <conditionalFormatting sqref="AS38">
    <cfRule type="containsText" dxfId="5461" priority="78" operator="containsText" text="BAJA">
      <formula>NOT(ISERROR(SEARCH("BAJA",AS38)))</formula>
    </cfRule>
    <cfRule type="containsText" dxfId="5460" priority="79" operator="containsText" text="MEDIA">
      <formula>NOT(ISERROR(SEARCH("MEDIA",AS38)))</formula>
    </cfRule>
    <cfRule type="containsText" dxfId="5459" priority="80" operator="containsText" text="ALTA">
      <formula>NOT(ISERROR(SEARCH("ALTA",AS38)))</formula>
    </cfRule>
  </conditionalFormatting>
  <conditionalFormatting sqref="AR43">
    <cfRule type="containsText" dxfId="5458" priority="75" operator="containsText" text="BAJA">
      <formula>NOT(ISERROR(SEARCH("BAJA",AR43)))</formula>
    </cfRule>
    <cfRule type="containsText" dxfId="5457" priority="76" operator="containsText" text="MEDIA">
      <formula>NOT(ISERROR(SEARCH("MEDIA",AR43)))</formula>
    </cfRule>
    <cfRule type="containsText" dxfId="5456" priority="77" operator="containsText" text="ALTA">
      <formula>NOT(ISERROR(SEARCH("ALTA",AR43)))</formula>
    </cfRule>
  </conditionalFormatting>
  <conditionalFormatting sqref="AS43">
    <cfRule type="containsText" dxfId="5455" priority="72" operator="containsText" text="BAJA">
      <formula>NOT(ISERROR(SEARCH("BAJA",AS43)))</formula>
    </cfRule>
    <cfRule type="containsText" dxfId="5454" priority="73" operator="containsText" text="MEDIA">
      <formula>NOT(ISERROR(SEARCH("MEDIA",AS43)))</formula>
    </cfRule>
    <cfRule type="containsText" dxfId="5453" priority="74" operator="containsText" text="ALTA">
      <formula>NOT(ISERROR(SEARCH("ALTA",AS43)))</formula>
    </cfRule>
  </conditionalFormatting>
  <conditionalFormatting sqref="N8">
    <cfRule type="containsText" dxfId="5452" priority="64" operator="containsText" text="BAJA">
      <formula>NOT(ISERROR(SEARCH("BAJA",N8)))</formula>
    </cfRule>
    <cfRule type="containsText" dxfId="5451" priority="65" operator="containsText" text="MEDIA">
      <formula>NOT(ISERROR(SEARCH("MEDIA",N8)))</formula>
    </cfRule>
    <cfRule type="containsText" dxfId="5450" priority="66" operator="containsText" text="ALTA">
      <formula>NOT(ISERROR(SEARCH("ALTA",N8)))</formula>
    </cfRule>
  </conditionalFormatting>
  <conditionalFormatting sqref="N14">
    <cfRule type="containsText" dxfId="5449" priority="61" operator="containsText" text="BAJA">
      <formula>NOT(ISERROR(SEARCH("BAJA",N14)))</formula>
    </cfRule>
    <cfRule type="containsText" dxfId="5448" priority="62" operator="containsText" text="MEDIA">
      <formula>NOT(ISERROR(SEARCH("MEDIA",N14)))</formula>
    </cfRule>
    <cfRule type="containsText" dxfId="5447" priority="63" operator="containsText" text="ALTA">
      <formula>NOT(ISERROR(SEARCH("ALTA",N14)))</formula>
    </cfRule>
  </conditionalFormatting>
  <conditionalFormatting sqref="N11">
    <cfRule type="containsText" dxfId="5446" priority="58" operator="containsText" text="BAJA">
      <formula>NOT(ISERROR(SEARCH("BAJA",N11)))</formula>
    </cfRule>
    <cfRule type="containsText" dxfId="5445" priority="59" operator="containsText" text="MEDIA">
      <formula>NOT(ISERROR(SEARCH("MEDIA",N11)))</formula>
    </cfRule>
    <cfRule type="containsText" dxfId="5444" priority="60" operator="containsText" text="ALTA">
      <formula>NOT(ISERROR(SEARCH("ALTA",N11)))</formula>
    </cfRule>
  </conditionalFormatting>
  <conditionalFormatting sqref="P14">
    <cfRule type="containsText" dxfId="5443" priority="55" operator="containsText" text="BAJA">
      <formula>NOT(ISERROR(SEARCH("BAJA",P14)))</formula>
    </cfRule>
    <cfRule type="containsText" dxfId="5442" priority="56" operator="containsText" text="MEDIA">
      <formula>NOT(ISERROR(SEARCH("MEDIA",P14)))</formula>
    </cfRule>
    <cfRule type="containsText" dxfId="5441" priority="57" operator="containsText" text="ALTA">
      <formula>NOT(ISERROR(SEARCH("ALTA",P14)))</formula>
    </cfRule>
  </conditionalFormatting>
  <conditionalFormatting sqref="AB4">
    <cfRule type="containsText" dxfId="5440" priority="52" operator="containsText" text="BAJA">
      <formula>NOT(ISERROR(SEARCH("BAJA",AB4)))</formula>
    </cfRule>
    <cfRule type="containsText" dxfId="5439" priority="53" operator="containsText" text="MEDIA">
      <formula>NOT(ISERROR(SEARCH("MEDIA",AB4)))</formula>
    </cfRule>
    <cfRule type="containsText" dxfId="5438" priority="54" operator="containsText" text="ALTA">
      <formula>NOT(ISERROR(SEARCH("ALTA",AB4)))</formula>
    </cfRule>
  </conditionalFormatting>
  <conditionalFormatting sqref="AC4">
    <cfRule type="containsText" dxfId="5437" priority="49" operator="containsText" text="BAJA">
      <formula>NOT(ISERROR(SEARCH("BAJA",AC4)))</formula>
    </cfRule>
    <cfRule type="containsText" dxfId="5436" priority="50" operator="containsText" text="MEDIA">
      <formula>NOT(ISERROR(SEARCH("MEDIA",AC4)))</formula>
    </cfRule>
    <cfRule type="containsText" dxfId="5435" priority="51" operator="containsText" text="ALTA">
      <formula>NOT(ISERROR(SEARCH("ALTA",AC4)))</formula>
    </cfRule>
  </conditionalFormatting>
  <conditionalFormatting sqref="Y10">
    <cfRule type="containsText" dxfId="5434" priority="46" operator="containsText" text="BAJA">
      <formula>NOT(ISERROR(SEARCH("BAJA",Y10)))</formula>
    </cfRule>
    <cfRule type="containsText" dxfId="5433" priority="47" operator="containsText" text="MEDIA">
      <formula>NOT(ISERROR(SEARCH("MEDIA",Y10)))</formula>
    </cfRule>
    <cfRule type="containsText" dxfId="5432" priority="48" operator="containsText" text="ALTA">
      <formula>NOT(ISERROR(SEARCH("ALTA",Y10)))</formula>
    </cfRule>
  </conditionalFormatting>
  <conditionalFormatting sqref="Y11">
    <cfRule type="containsText" dxfId="5431" priority="43" operator="containsText" text="BAJA">
      <formula>NOT(ISERROR(SEARCH("BAJA",Y11)))</formula>
    </cfRule>
    <cfRule type="containsText" dxfId="5430" priority="44" operator="containsText" text="MEDIA">
      <formula>NOT(ISERROR(SEARCH("MEDIA",Y11)))</formula>
    </cfRule>
    <cfRule type="containsText" dxfId="5429" priority="45" operator="containsText" text="ALTA">
      <formula>NOT(ISERROR(SEARCH("ALTA",Y11)))</formula>
    </cfRule>
  </conditionalFormatting>
  <conditionalFormatting sqref="AB11">
    <cfRule type="containsText" dxfId="5428" priority="40" operator="containsText" text="BAJA">
      <formula>NOT(ISERROR(SEARCH("BAJA",AB11)))</formula>
    </cfRule>
    <cfRule type="containsText" dxfId="5427" priority="41" operator="containsText" text="MEDIA">
      <formula>NOT(ISERROR(SEARCH("MEDIA",AB11)))</formula>
    </cfRule>
    <cfRule type="containsText" dxfId="5426" priority="42" operator="containsText" text="ALTA">
      <formula>NOT(ISERROR(SEARCH("ALTA",AB11)))</formula>
    </cfRule>
  </conditionalFormatting>
  <conditionalFormatting sqref="O14">
    <cfRule type="containsText" dxfId="5425" priority="37" operator="containsText" text="BAJA">
      <formula>NOT(ISERROR(SEARCH("BAJA",O14)))</formula>
    </cfRule>
    <cfRule type="containsText" dxfId="5424" priority="38" operator="containsText" text="MEDIA">
      <formula>NOT(ISERROR(SEARCH("MEDIA",O14)))</formula>
    </cfRule>
    <cfRule type="containsText" dxfId="5423" priority="39" operator="containsText" text="ALTA">
      <formula>NOT(ISERROR(SEARCH("ALTA",O14)))</formula>
    </cfRule>
  </conditionalFormatting>
  <conditionalFormatting sqref="V14">
    <cfRule type="containsText" dxfId="5422" priority="34" operator="containsText" text="BAJA">
      <formula>NOT(ISERROR(SEARCH("BAJA",V14)))</formula>
    </cfRule>
    <cfRule type="containsText" dxfId="5421" priority="35" operator="containsText" text="MEDIA">
      <formula>NOT(ISERROR(SEARCH("MEDIA",V14)))</formula>
    </cfRule>
    <cfRule type="containsText" dxfId="5420" priority="36" operator="containsText" text="ALTA">
      <formula>NOT(ISERROR(SEARCH("ALTA",V14)))</formula>
    </cfRule>
  </conditionalFormatting>
  <conditionalFormatting sqref="W14">
    <cfRule type="containsText" dxfId="5419" priority="31" operator="containsText" text="BAJA">
      <formula>NOT(ISERROR(SEARCH("BAJA",W14)))</formula>
    </cfRule>
    <cfRule type="containsText" dxfId="5418" priority="32" operator="containsText" text="MEDIA">
      <formula>NOT(ISERROR(SEARCH("MEDIA",W14)))</formula>
    </cfRule>
    <cfRule type="containsText" dxfId="5417" priority="33" operator="containsText" text="ALTA">
      <formula>NOT(ISERROR(SEARCH("ALTA",W14)))</formula>
    </cfRule>
  </conditionalFormatting>
  <conditionalFormatting sqref="Z14">
    <cfRule type="containsText" dxfId="5416" priority="28" operator="containsText" text="BAJA">
      <formula>NOT(ISERROR(SEARCH("BAJA",Z14)))</formula>
    </cfRule>
    <cfRule type="containsText" dxfId="5415" priority="29" operator="containsText" text="MEDIA">
      <formula>NOT(ISERROR(SEARCH("MEDIA",Z14)))</formula>
    </cfRule>
    <cfRule type="containsText" dxfId="5414" priority="30" operator="containsText" text="ALTA">
      <formula>NOT(ISERROR(SEARCH("ALTA",Z14)))</formula>
    </cfRule>
  </conditionalFormatting>
  <conditionalFormatting sqref="AC14">
    <cfRule type="containsText" dxfId="5413" priority="25" operator="containsText" text="BAJA">
      <formula>NOT(ISERROR(SEARCH("BAJA",AC14)))</formula>
    </cfRule>
    <cfRule type="containsText" dxfId="5412" priority="26" operator="containsText" text="MEDIA">
      <formula>NOT(ISERROR(SEARCH("MEDIA",AC14)))</formula>
    </cfRule>
    <cfRule type="containsText" dxfId="5411" priority="27" operator="containsText" text="ALTA">
      <formula>NOT(ISERROR(SEARCH("ALTA",AC14)))</formula>
    </cfRule>
  </conditionalFormatting>
  <conditionalFormatting sqref="AC14">
    <cfRule type="containsText" dxfId="5410" priority="22" operator="containsText" text="BAJA">
      <formula>NOT(ISERROR(SEARCH("BAJA",AC14)))</formula>
    </cfRule>
    <cfRule type="containsText" dxfId="5409" priority="23" operator="containsText" text="MEDIA">
      <formula>NOT(ISERROR(SEARCH("MEDIA",AC14)))</formula>
    </cfRule>
    <cfRule type="containsText" dxfId="5408" priority="24" operator="containsText" text="ALTA">
      <formula>NOT(ISERROR(SEARCH("ALTA",AC14)))</formula>
    </cfRule>
  </conditionalFormatting>
  <conditionalFormatting sqref="AE14">
    <cfRule type="containsText" dxfId="5407" priority="19" operator="containsText" text="BAJA">
      <formula>NOT(ISERROR(SEARCH("BAJA",AE14)))</formula>
    </cfRule>
    <cfRule type="containsText" dxfId="5406" priority="20" operator="containsText" text="MEDIA">
      <formula>NOT(ISERROR(SEARCH("MEDIA",AE14)))</formula>
    </cfRule>
    <cfRule type="containsText" dxfId="5405" priority="21" operator="containsText" text="ALTA">
      <formula>NOT(ISERROR(SEARCH("ALTA",AE14)))</formula>
    </cfRule>
  </conditionalFormatting>
  <conditionalFormatting sqref="AF14">
    <cfRule type="containsText" dxfId="5404" priority="16" operator="containsText" text="BAJA">
      <formula>NOT(ISERROR(SEARCH("BAJA",AF14)))</formula>
    </cfRule>
    <cfRule type="containsText" dxfId="5403" priority="17" operator="containsText" text="MEDIA">
      <formula>NOT(ISERROR(SEARCH("MEDIA",AF14)))</formula>
    </cfRule>
    <cfRule type="containsText" dxfId="5402" priority="18" operator="containsText" text="ALTA">
      <formula>NOT(ISERROR(SEARCH("ALTA",AF14)))</formula>
    </cfRule>
  </conditionalFormatting>
  <conditionalFormatting sqref="AH14">
    <cfRule type="containsText" dxfId="5401" priority="13" operator="containsText" text="BAJA">
      <formula>NOT(ISERROR(SEARCH("BAJA",AH14)))</formula>
    </cfRule>
    <cfRule type="containsText" dxfId="5400" priority="14" operator="containsText" text="MEDIA">
      <formula>NOT(ISERROR(SEARCH("MEDIA",AH14)))</formula>
    </cfRule>
    <cfRule type="containsText" dxfId="5399" priority="15" operator="containsText" text="ALTA">
      <formula>NOT(ISERROR(SEARCH("ALTA",AH14)))</formula>
    </cfRule>
  </conditionalFormatting>
  <conditionalFormatting sqref="AI14">
    <cfRule type="containsText" dxfId="5398" priority="10" operator="containsText" text="BAJA">
      <formula>NOT(ISERROR(SEARCH("BAJA",AI14)))</formula>
    </cfRule>
    <cfRule type="containsText" dxfId="5397" priority="11" operator="containsText" text="MEDIA">
      <formula>NOT(ISERROR(SEARCH("MEDIA",AI14)))</formula>
    </cfRule>
    <cfRule type="containsText" dxfId="5396" priority="12" operator="containsText" text="ALTA">
      <formula>NOT(ISERROR(SEARCH("ALTA",AI14)))</formula>
    </cfRule>
  </conditionalFormatting>
  <conditionalFormatting sqref="AK14">
    <cfRule type="containsText" dxfId="5395" priority="7" operator="containsText" text="BAJA">
      <formula>NOT(ISERROR(SEARCH("BAJA",AK14)))</formula>
    </cfRule>
    <cfRule type="containsText" dxfId="5394" priority="8" operator="containsText" text="MEDIA">
      <formula>NOT(ISERROR(SEARCH("MEDIA",AK14)))</formula>
    </cfRule>
    <cfRule type="containsText" dxfId="5393" priority="9" operator="containsText" text="ALTA">
      <formula>NOT(ISERROR(SEARCH("ALTA",AK14)))</formula>
    </cfRule>
  </conditionalFormatting>
  <conditionalFormatting sqref="AB13">
    <cfRule type="containsText" dxfId="5392" priority="4" operator="containsText" text="BAJA">
      <formula>NOT(ISERROR(SEARCH("BAJA",AB13)))</formula>
    </cfRule>
    <cfRule type="containsText" dxfId="5391" priority="5" operator="containsText" text="MEDIA">
      <formula>NOT(ISERROR(SEARCH("MEDIA",AB13)))</formula>
    </cfRule>
    <cfRule type="containsText" dxfId="5390" priority="6" operator="containsText" text="ALTA">
      <formula>NOT(ISERROR(SEARCH("ALTA",AB13)))</formula>
    </cfRule>
  </conditionalFormatting>
  <conditionalFormatting sqref="AC13">
    <cfRule type="containsText" dxfId="5389" priority="1" operator="containsText" text="BAJA">
      <formula>NOT(ISERROR(SEARCH("BAJA",AC13)))</formula>
    </cfRule>
    <cfRule type="containsText" dxfId="5388" priority="2" operator="containsText" text="MEDIA">
      <formula>NOT(ISERROR(SEARCH("MEDIA",AC13)))</formula>
    </cfRule>
    <cfRule type="containsText" dxfId="5387" priority="3" operator="containsText" text="ALTA">
      <formula>NOT(ISERROR(SEARCH("ALTA",AC13)))</formula>
    </cfRule>
  </conditionalFormatting>
  <dataValidations count="10">
    <dataValidation type="list" allowBlank="1" showInputMessage="1" showErrorMessage="1" sqref="AP3:AP47" xr:uid="{8B109FB7-D353-4834-A828-0DC5636FE984}">
      <formula1>"Todas están gestionadas,Faltan causas por gestionar"</formula1>
    </dataValidation>
    <dataValidation type="list" allowBlank="1" showInputMessage="1" showErrorMessage="1" sqref="W3:W47" xr:uid="{35B758E4-CA15-443D-A127-898E9A5C59AE}">
      <formula1>"Completo,Incompleto,No lo está"</formula1>
    </dataValidation>
    <dataValidation type="list" allowBlank="1" showInputMessage="1" showErrorMessage="1" sqref="AI3:AI47" xr:uid="{EE41D418-0EF9-4B4B-B5D9-65D8CF5063D3}">
      <formula1>"Completa,Incompleta,No existe"</formula1>
    </dataValidation>
    <dataValidation type="list" allowBlank="1" showInputMessage="1" showErrorMessage="1" sqref="R3:R47" xr:uid="{27624673-A24B-4271-867D-87DF24CFA00B}">
      <formula1>"Confiable,No confiable"</formula1>
    </dataValidation>
    <dataValidation type="list" allowBlank="1" showInputMessage="1" showErrorMessage="1" sqref="P3:P47" xr:uid="{664228D4-73A5-45A3-8BD5-0E645C516542}">
      <formula1>"Prevenir,Detectar,No es un control"</formula1>
    </dataValidation>
    <dataValidation type="list" allowBlank="1" showInputMessage="1" showErrorMessage="1" sqref="AF3:AF47" xr:uid="{0AE2542D-3C99-4E6D-B14A-D2967A53995B}">
      <formula1>"Oportuna,Inoportuna"</formula1>
    </dataValidation>
    <dataValidation type="list" allowBlank="1" showInputMessage="1" showErrorMessage="1" sqref="AC3:AC47" xr:uid="{ADEC320E-6DF0-431C-84AC-359FE3182DB1}">
      <formula1>"Adecuado,Inadecuado"</formula1>
    </dataValidation>
    <dataValidation type="list" allowBlank="1" showInputMessage="1" showErrorMessage="1" sqref="Z3:Z47" xr:uid="{EB679D75-6E72-4CB0-805B-65DB69FF8DDC}">
      <formula1>"Asignado,No Asignado"</formula1>
    </dataValidation>
    <dataValidation type="list" allowBlank="1" showInputMessage="1" showErrorMessage="1" sqref="AE3:AE47" xr:uid="{CC1DA332-A6B4-4E3F-A05A-E324D9DDE517}">
      <formula1>"Manual,Automático"</formula1>
    </dataValidation>
    <dataValidation type="list" allowBlank="1" showInputMessage="1" showErrorMessage="1" sqref="A3:A47 T3:T47" xr:uid="{72C846DC-B64B-4B34-96DE-9D0C9CAEDAA1}">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70" operator="equal" id="{27ED6A80-0300-475B-B69A-2AB41E051BBB}">
            <xm:f>'[Matriz de Riesgos Evaluación insp y control G 2020NM.xlsx]Tablas'!#REF!</xm:f>
            <x14:dxf>
              <font>
                <b/>
                <i val="0"/>
                <color rgb="FFFFC000"/>
              </font>
            </x14:dxf>
          </x14:cfRule>
          <x14:cfRule type="cellIs" priority="71" operator="equal" id="{B74BB03F-218D-46F3-95A3-916DE519A281}">
            <xm:f>'[Matriz de Riesgos Evaluación insp y control G 2020NM.xlsx]Tablas'!#REF!</xm:f>
            <x14:dxf>
              <font>
                <b/>
                <i val="0"/>
                <color rgb="FFC00000"/>
              </font>
            </x14:dxf>
          </x14:cfRule>
          <xm:sqref>BB3:BB47</xm:sqref>
        </x14:conditionalFormatting>
        <x14:conditionalFormatting xmlns:xm="http://schemas.microsoft.com/office/excel/2006/main">
          <x14:cfRule type="cellIs" priority="67" operator="equal" id="{CBB1AF4C-B7D9-45A0-BE8B-1A1F74F31BB8}">
            <xm:f>'[Matriz de Riesgos Evaluación insp y control G 2020NM.xlsx]Tablas'!#REF!</xm:f>
            <x14:dxf>
              <font>
                <b/>
                <i val="0"/>
              </font>
              <fill>
                <patternFill>
                  <bgColor rgb="FF92D050"/>
                </patternFill>
              </fill>
            </x14:dxf>
          </x14:cfRule>
          <x14:cfRule type="cellIs" priority="68" operator="equal" id="{71B271D0-7B81-45F6-A8B9-425CF2CBEF85}">
            <xm:f>'[Matriz de Riesgos Evaluación insp y control G 2020NM.xlsx]Tablas'!#REF!</xm:f>
            <x14:dxf>
              <font>
                <b/>
                <i val="0"/>
              </font>
              <fill>
                <patternFill>
                  <bgColor rgb="FFFFFF00"/>
                </patternFill>
              </fill>
            </x14:dxf>
          </x14:cfRule>
          <x14:cfRule type="cellIs" priority="69" operator="equal" id="{45E302CC-3D65-4377-BA17-EF1B8D290697}">
            <xm:f>'[Matriz de Riesgos Evaluación insp y control G 2020NM.xlsx]Tablas'!#REF!</xm:f>
            <x14:dxf>
              <font>
                <b/>
                <i val="0"/>
                <color theme="0"/>
              </font>
              <fill>
                <patternFill>
                  <bgColor rgb="FFFF0000"/>
                </patternFill>
              </fill>
            </x14:dxf>
          </x14:cfRule>
          <xm:sqref>BA3:BA47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6B527268-AD6E-4458-AF43-FE154ECF7EEE}">
          <x14:formula1>
            <xm:f>'Y:\5 Gestión de Riesgos ACTUALIZADOS DICIEMBRE 2019\[Matriz de Riesgos Evaluación insp y control G 2020NM.xlsx]Tablas'!#REF!</xm:f>
          </x14:formula1>
          <xm:sqref>B3:B47</xm:sqref>
        </x14:dataValidation>
        <x14:dataValidation type="list" allowBlank="1" showInputMessage="1" showErrorMessage="1" xr:uid="{B7EDDD37-F75F-4A13-B5C0-75280EB1FDA4}">
          <x14:formula1>
            <xm:f>'Y:\5 Gestión de Riesgos ACTUALIZADOS DICIEMBRE 2019\[Matriz de Riesgos Evaluación insp y control G 2020NM.xlsx]Tablas'!#REF!</xm:f>
          </x14:formula1>
          <xm:sqref>C3:C47</xm:sqref>
        </x14:dataValidation>
        <x14:dataValidation type="list" allowBlank="1" showInputMessage="1" showErrorMessage="1" xr:uid="{FAC52330-DB6F-45F7-A3C8-85AC26DB6360}">
          <x14:formula1>
            <xm:f>'Y:\5 Gestión de Riesgos ACTUALIZADOS DICIEMBRE 2019\[Matriz de Riesgos Evaluación insp y control G 2020NM.xlsx]Tablas'!#REF!</xm:f>
          </x14:formula1>
          <xm:sqref>J3:J47</xm:sqref>
        </x14:dataValidation>
        <x14:dataValidation type="list" allowBlank="1" showInputMessage="1" showErrorMessage="1" xr:uid="{AE702869-F802-4CB1-A617-CFD9B697583F}">
          <x14:formula1>
            <xm:f>'Y:\5 Gestión de Riesgos ACTUALIZADOS DICIEMBRE 2019\[Matriz de Riesgos Evaluación insp y control G 2020NM.xlsx]Tablas'!#REF!</xm:f>
          </x14:formula1>
          <xm:sqref>H3:H47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8875B-7795-4B7D-9785-E39CC6796614}">
  <dimension ref="A1:BH50"/>
  <sheetViews>
    <sheetView topLeftCell="G1" workbookViewId="0">
      <selection activeCell="N8" sqref="A8:XFD20"/>
    </sheetView>
  </sheetViews>
  <sheetFormatPr baseColWidth="10" defaultRowHeight="15" x14ac:dyDescent="0.25"/>
  <cols>
    <col min="1" max="1" width="11" style="1" customWidth="1"/>
    <col min="2" max="2" width="21.85546875" style="2" customWidth="1"/>
    <col min="3" max="3" width="16.7109375" style="2" bestFit="1"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6.28515625" style="3" customWidth="1"/>
    <col min="15" max="15" width="104.710937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41.28515625" style="3" customWidth="1"/>
    <col min="23" max="23" width="12.7109375" style="3" customWidth="1"/>
    <col min="24" max="24" width="4.42578125" style="3" hidden="1" customWidth="1"/>
    <col min="25" max="25" width="50.2851562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35.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60.7109375" style="4"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76.5" x14ac:dyDescent="0.25">
      <c r="A3" s="183" t="s">
        <v>101</v>
      </c>
      <c r="B3" s="226" t="s">
        <v>46</v>
      </c>
      <c r="C3" s="136" t="s">
        <v>63</v>
      </c>
      <c r="D3" s="133" t="s">
        <v>264</v>
      </c>
      <c r="E3" s="197" t="s">
        <v>349</v>
      </c>
      <c r="F3" s="210" t="s">
        <v>265</v>
      </c>
      <c r="G3" s="142" t="s">
        <v>266</v>
      </c>
      <c r="H3" s="145" t="s">
        <v>19</v>
      </c>
      <c r="I3" s="118">
        <f>IF(H3="","",VLOOKUP(H3,[2]Tablas!$A$2:$B$6,2,FALSE))</f>
        <v>4</v>
      </c>
      <c r="J3" s="136" t="s">
        <v>17</v>
      </c>
      <c r="K3" s="118">
        <f>IF(J3="","",VLOOKUP(J3,[2]Tablas!$E$2:$F$6,2,FALSE))</f>
        <v>4</v>
      </c>
      <c r="L3" s="118" t="str">
        <f>IFERROR(VLOOKUP(M3,[2]Tablas!$F$9:$G$22,2,FALSE),"")</f>
        <v>ALTA</v>
      </c>
      <c r="M3" s="115">
        <f>IFERROR(+I3*K3,"")</f>
        <v>16</v>
      </c>
      <c r="N3" s="70" t="s">
        <v>267</v>
      </c>
      <c r="O3" s="55" t="s">
        <v>268</v>
      </c>
      <c r="P3" s="55" t="s">
        <v>133</v>
      </c>
      <c r="Q3" s="56">
        <f>IF(P3="Prevenir",15,IF(P3="Detectar",10,IF(P3="No es un control",0,"")))</f>
        <v>10</v>
      </c>
      <c r="R3" s="106" t="s">
        <v>100</v>
      </c>
      <c r="S3" s="56">
        <f>IF(R3="Confiable",15,IF(R3="No confiable",0,""))</f>
        <v>15</v>
      </c>
      <c r="T3" s="109" t="s">
        <v>101</v>
      </c>
      <c r="U3" s="56">
        <f t="shared" ref="U3:U50" si="0">IF(T3="SI",15,IF(T3="NO",0,""))</f>
        <v>15</v>
      </c>
      <c r="V3" s="55" t="s">
        <v>269</v>
      </c>
      <c r="W3" s="97" t="s">
        <v>155</v>
      </c>
      <c r="X3" s="56">
        <f>IF(W3="Completo",15,IF(W3="Incompleto",5,IF(W3="No lo está",0,"")))</f>
        <v>15</v>
      </c>
      <c r="Y3" s="103" t="s">
        <v>270</v>
      </c>
      <c r="Z3" s="103" t="s">
        <v>108</v>
      </c>
      <c r="AA3" s="56">
        <f>IF(Z3="Asignado",15,IF(Z3="No asignado",0,""))</f>
        <v>15</v>
      </c>
      <c r="AB3" s="103" t="s">
        <v>271</v>
      </c>
      <c r="AC3" s="103" t="s">
        <v>110</v>
      </c>
      <c r="AD3" s="56">
        <f t="shared" ref="AD3:AD50" si="1">IF(AC3="Adecuado",15,IF(AC3="Inadecuado",0,""))</f>
        <v>15</v>
      </c>
      <c r="AE3" s="103" t="s">
        <v>137</v>
      </c>
      <c r="AF3" s="103" t="s">
        <v>111</v>
      </c>
      <c r="AG3" s="56">
        <f>IF(AF3="Oportuna",15,IF(AF3="Inoportuna",0,""))</f>
        <v>15</v>
      </c>
      <c r="AH3" s="103" t="s">
        <v>138</v>
      </c>
      <c r="AI3" s="103" t="s">
        <v>114</v>
      </c>
      <c r="AJ3" s="56">
        <f>IF(AI3="Completa",10,IF(AI3="Incompleta",5,IF(AI3="No existe",0,"")))</f>
        <v>10</v>
      </c>
      <c r="AK3" s="63" t="s">
        <v>272</v>
      </c>
      <c r="AL3" s="64" t="str">
        <f t="shared" ref="AL3:AL50" si="2">IFERROR(IF(P3="Prevenir",((Q3+S3+U3+X3+AA3+AD3+AG3+AJ3)/115)*100,""),"")</f>
        <v/>
      </c>
      <c r="AM3" s="96">
        <f t="shared" ref="AM3:AM50" si="3">IFERROR(IF(P3="Detectar",((Q3+S3+U3+X3+AA3+AD3+AG3+AJ3)/115)*100,""),"")</f>
        <v>95.652173913043484</v>
      </c>
      <c r="AN3" s="130">
        <f>ROUND(MIN(AL3:AL7),0)</f>
        <v>0</v>
      </c>
      <c r="AO3" s="126">
        <f>ROUND(MIN(AM3:AM7),0)</f>
        <v>96</v>
      </c>
      <c r="AP3" s="160" t="s">
        <v>140</v>
      </c>
      <c r="AQ3" s="163" t="s">
        <v>273</v>
      </c>
      <c r="AR3" s="130">
        <f>IF(AP3="Faltan causas por gestionar",50,AN3)</f>
        <v>50</v>
      </c>
      <c r="AS3" s="126">
        <f>IF(AP3="Faltan causas por gestionar",50,AO3)</f>
        <v>50</v>
      </c>
      <c r="AT3" s="148">
        <f>IF(AR3&gt;=96,2,IF(AR3&gt;=86,1,0))</f>
        <v>0</v>
      </c>
      <c r="AU3" s="118">
        <f>IF(AS3&gt;=96,2,IF(AS3&gt;=86,1,0))</f>
        <v>0</v>
      </c>
      <c r="AV3" s="118" t="str">
        <f>IF(AW3="","",VLOOKUP(AW3,[2]Tablas!$B$2:$C$6,2,FALSE))</f>
        <v>Probable</v>
      </c>
      <c r="AW3" s="118">
        <f>IFERROR(+I3-AT3,"")</f>
        <v>4</v>
      </c>
      <c r="AX3" s="118" t="str">
        <f>IF(AY3="","",VLOOKUP(AY3,[2]Tablas!$F$2:$G$6,2,FALSE))</f>
        <v>Mayor</v>
      </c>
      <c r="AY3" s="118">
        <f>IFERROR(IF(K3-AU3&lt;=0,1,K3-AU3),"")</f>
        <v>4</v>
      </c>
      <c r="AZ3" s="118">
        <f>IFERROR(+AY3*AW3,"")</f>
        <v>16</v>
      </c>
      <c r="BA3" s="115" t="str">
        <f>IFERROR(VLOOKUP(AZ3,[2]Tablas!$F$9:$G$22,2,FALSE),"")</f>
        <v>ALTA</v>
      </c>
      <c r="BB3" s="189" t="str">
        <f>IFERROR(VLOOKUP(BA3,[2]Tablas!$C$25:$D$27,2,FALSE),"")</f>
        <v>Requiere tratamiento inmediato con reponsabilidad del Nivel Directivo</v>
      </c>
      <c r="BC3" s="66">
        <v>1</v>
      </c>
      <c r="BD3" s="213" t="s">
        <v>274</v>
      </c>
      <c r="BE3" s="97" t="s">
        <v>275</v>
      </c>
      <c r="BF3" s="68">
        <v>43831</v>
      </c>
      <c r="BG3" s="68">
        <v>44012</v>
      </c>
      <c r="BH3" s="72" t="s">
        <v>276</v>
      </c>
    </row>
    <row r="4" spans="1:60" x14ac:dyDescent="0.25">
      <c r="A4" s="184"/>
      <c r="B4" s="227"/>
      <c r="C4" s="137"/>
      <c r="D4" s="134"/>
      <c r="E4" s="202"/>
      <c r="F4" s="228"/>
      <c r="G4" s="143"/>
      <c r="H4" s="146"/>
      <c r="I4" s="119"/>
      <c r="J4" s="137"/>
      <c r="K4" s="119"/>
      <c r="L4" s="119"/>
      <c r="M4" s="116"/>
      <c r="N4" s="7"/>
      <c r="O4" s="5"/>
      <c r="P4" s="5"/>
      <c r="Q4" s="89" t="str">
        <f t="shared" ref="Q4:Q50" si="4">IF(P4="Prevenir",15,IF(P4="Detectar",10,IF(P4="No es un control",0,"")))</f>
        <v/>
      </c>
      <c r="R4" s="104"/>
      <c r="S4" s="89" t="str">
        <f t="shared" ref="S4:S50" si="5">IF(R4="Confiable",15,IF(R4="No confiable",0,""))</f>
        <v/>
      </c>
      <c r="T4" s="98"/>
      <c r="U4" s="89" t="str">
        <f t="shared" si="0"/>
        <v/>
      </c>
      <c r="V4" s="5" t="s">
        <v>277</v>
      </c>
      <c r="W4" s="98"/>
      <c r="X4" s="89" t="str">
        <f>IF(W4="Completo",15,IF(W4="Incompleto",5,IF(W4="No lo está",0,"")))</f>
        <v/>
      </c>
      <c r="Y4" s="104"/>
      <c r="Z4" s="104"/>
      <c r="AA4" s="89" t="str">
        <f t="shared" ref="AA4:AA50" si="6">IF(Z4="Asignado",15,IF(Z4="No asignado",0,""))</f>
        <v/>
      </c>
      <c r="AB4" s="104"/>
      <c r="AC4" s="104"/>
      <c r="AD4" s="89" t="str">
        <f t="shared" si="1"/>
        <v/>
      </c>
      <c r="AE4" s="104"/>
      <c r="AF4" s="104"/>
      <c r="AG4" s="89" t="str">
        <f t="shared" ref="AG4:AG50" si="7">IF(AF4="Oportuna",15,IF(AF4="Inoportuna",0,""))</f>
        <v/>
      </c>
      <c r="AH4" s="104"/>
      <c r="AI4" s="104"/>
      <c r="AJ4" s="89" t="str">
        <f t="shared" ref="AJ4:AJ50" si="8">IF(AI4="Completa",10,IF(AI4="Incompleta",5,IF(AI4="No existe",0,"")))</f>
        <v/>
      </c>
      <c r="AK4" s="28"/>
      <c r="AL4" s="16" t="str">
        <f t="shared" si="2"/>
        <v/>
      </c>
      <c r="AM4" s="39" t="str">
        <f t="shared" si="3"/>
        <v/>
      </c>
      <c r="AN4" s="119"/>
      <c r="AO4" s="116"/>
      <c r="AP4" s="161"/>
      <c r="AQ4" s="164"/>
      <c r="AR4" s="119"/>
      <c r="AS4" s="116"/>
      <c r="AT4" s="149"/>
      <c r="AU4" s="119"/>
      <c r="AV4" s="119"/>
      <c r="AW4" s="119"/>
      <c r="AX4" s="119"/>
      <c r="AY4" s="119"/>
      <c r="AZ4" s="119"/>
      <c r="BA4" s="116"/>
      <c r="BB4" s="190"/>
      <c r="BC4" s="26">
        <v>2</v>
      </c>
      <c r="BD4" s="19"/>
      <c r="BE4" s="21"/>
      <c r="BF4" s="21"/>
      <c r="BG4" s="21"/>
      <c r="BH4" s="22"/>
    </row>
    <row r="5" spans="1:60" x14ac:dyDescent="0.25">
      <c r="A5" s="184"/>
      <c r="B5" s="227"/>
      <c r="C5" s="137"/>
      <c r="D5" s="134"/>
      <c r="E5" s="202"/>
      <c r="F5" s="228"/>
      <c r="G5" s="143"/>
      <c r="H5" s="146"/>
      <c r="I5" s="119"/>
      <c r="J5" s="137"/>
      <c r="K5" s="119"/>
      <c r="L5" s="119"/>
      <c r="M5" s="116"/>
      <c r="N5" s="7"/>
      <c r="O5" s="5"/>
      <c r="P5" s="5"/>
      <c r="Q5" s="89" t="str">
        <f t="shared" si="4"/>
        <v/>
      </c>
      <c r="R5" s="104"/>
      <c r="S5" s="89" t="str">
        <f t="shared" si="5"/>
        <v/>
      </c>
      <c r="T5" s="98"/>
      <c r="U5" s="89" t="str">
        <f t="shared" si="0"/>
        <v/>
      </c>
      <c r="V5" s="5"/>
      <c r="W5" s="98"/>
      <c r="X5" s="89" t="str">
        <f t="shared" ref="X5:X50" si="9">IF(W5="Completo",15,IF(W5="Incompleto",5,IF(W5="No lo está",0,"")))</f>
        <v/>
      </c>
      <c r="Y5" s="104"/>
      <c r="Z5" s="104"/>
      <c r="AA5" s="89" t="str">
        <f t="shared" si="6"/>
        <v/>
      </c>
      <c r="AB5" s="104"/>
      <c r="AC5" s="104"/>
      <c r="AD5" s="89" t="str">
        <f t="shared" si="1"/>
        <v/>
      </c>
      <c r="AE5" s="104"/>
      <c r="AF5" s="104"/>
      <c r="AG5" s="89" t="str">
        <f t="shared" si="7"/>
        <v/>
      </c>
      <c r="AH5" s="104"/>
      <c r="AI5" s="104"/>
      <c r="AJ5" s="89" t="str">
        <f t="shared" si="8"/>
        <v/>
      </c>
      <c r="AK5" s="28"/>
      <c r="AL5" s="16" t="str">
        <f t="shared" si="2"/>
        <v/>
      </c>
      <c r="AM5" s="39" t="str">
        <f t="shared" si="3"/>
        <v/>
      </c>
      <c r="AN5" s="119"/>
      <c r="AO5" s="116"/>
      <c r="AP5" s="161"/>
      <c r="AQ5" s="164"/>
      <c r="AR5" s="119"/>
      <c r="AS5" s="116"/>
      <c r="AT5" s="149"/>
      <c r="AU5" s="119"/>
      <c r="AV5" s="119"/>
      <c r="AW5" s="119"/>
      <c r="AX5" s="119"/>
      <c r="AY5" s="119"/>
      <c r="AZ5" s="119"/>
      <c r="BA5" s="116"/>
      <c r="BB5" s="190"/>
      <c r="BC5" s="26">
        <v>3</v>
      </c>
      <c r="BD5" s="19"/>
      <c r="BE5" s="21"/>
      <c r="BF5" s="21"/>
      <c r="BG5" s="21"/>
      <c r="BH5" s="22"/>
    </row>
    <row r="6" spans="1:60" x14ac:dyDescent="0.25">
      <c r="A6" s="184"/>
      <c r="B6" s="227"/>
      <c r="C6" s="137"/>
      <c r="D6" s="134"/>
      <c r="E6" s="202"/>
      <c r="F6" s="228"/>
      <c r="G6" s="143"/>
      <c r="H6" s="146"/>
      <c r="I6" s="119"/>
      <c r="J6" s="137"/>
      <c r="K6" s="119"/>
      <c r="L6" s="119"/>
      <c r="M6" s="116"/>
      <c r="N6" s="7"/>
      <c r="O6" s="5"/>
      <c r="P6" s="5"/>
      <c r="Q6" s="89" t="str">
        <f t="shared" si="4"/>
        <v/>
      </c>
      <c r="R6" s="104"/>
      <c r="S6" s="89" t="str">
        <f t="shared" si="5"/>
        <v/>
      </c>
      <c r="T6" s="98"/>
      <c r="U6" s="89" t="str">
        <f t="shared" si="0"/>
        <v/>
      </c>
      <c r="V6" s="5"/>
      <c r="W6" s="98"/>
      <c r="X6" s="89" t="str">
        <f t="shared" si="9"/>
        <v/>
      </c>
      <c r="Y6" s="104"/>
      <c r="Z6" s="104"/>
      <c r="AA6" s="89" t="str">
        <f t="shared" si="6"/>
        <v/>
      </c>
      <c r="AB6" s="104"/>
      <c r="AC6" s="104"/>
      <c r="AD6" s="89" t="str">
        <f t="shared" si="1"/>
        <v/>
      </c>
      <c r="AE6" s="104"/>
      <c r="AF6" s="104"/>
      <c r="AG6" s="89" t="str">
        <f t="shared" si="7"/>
        <v/>
      </c>
      <c r="AH6" s="104"/>
      <c r="AI6" s="104"/>
      <c r="AJ6" s="89" t="str">
        <f t="shared" si="8"/>
        <v/>
      </c>
      <c r="AK6" s="28"/>
      <c r="AL6" s="16" t="str">
        <f t="shared" si="2"/>
        <v/>
      </c>
      <c r="AM6" s="39" t="str">
        <f t="shared" si="3"/>
        <v/>
      </c>
      <c r="AN6" s="119"/>
      <c r="AO6" s="116"/>
      <c r="AP6" s="161"/>
      <c r="AQ6" s="164"/>
      <c r="AR6" s="119"/>
      <c r="AS6" s="116"/>
      <c r="AT6" s="149"/>
      <c r="AU6" s="119"/>
      <c r="AV6" s="119"/>
      <c r="AW6" s="119"/>
      <c r="AX6" s="119"/>
      <c r="AY6" s="119"/>
      <c r="AZ6" s="119"/>
      <c r="BA6" s="116"/>
      <c r="BB6" s="190"/>
      <c r="BC6" s="26">
        <v>4</v>
      </c>
      <c r="BD6" s="19"/>
      <c r="BE6" s="21"/>
      <c r="BF6" s="21"/>
      <c r="BG6" s="21"/>
      <c r="BH6" s="22"/>
    </row>
    <row r="7" spans="1:60" ht="15.75" thickBot="1" x14ac:dyDescent="0.3">
      <c r="A7" s="185"/>
      <c r="B7" s="229"/>
      <c r="C7" s="138"/>
      <c r="D7" s="135"/>
      <c r="E7" s="207"/>
      <c r="F7" s="214"/>
      <c r="G7" s="144"/>
      <c r="H7" s="147"/>
      <c r="I7" s="120"/>
      <c r="J7" s="138"/>
      <c r="K7" s="120"/>
      <c r="L7" s="120"/>
      <c r="M7" s="117"/>
      <c r="N7" s="8"/>
      <c r="O7" s="9"/>
      <c r="P7" s="9"/>
      <c r="Q7" s="90" t="str">
        <f t="shared" si="4"/>
        <v/>
      </c>
      <c r="R7" s="105"/>
      <c r="S7" s="90" t="str">
        <f t="shared" si="5"/>
        <v/>
      </c>
      <c r="T7" s="99"/>
      <c r="U7" s="90" t="str">
        <f t="shared" si="0"/>
        <v/>
      </c>
      <c r="V7" s="9"/>
      <c r="W7" s="99"/>
      <c r="X7" s="90" t="str">
        <f t="shared" si="9"/>
        <v/>
      </c>
      <c r="Y7" s="105"/>
      <c r="Z7" s="105"/>
      <c r="AA7" s="90" t="str">
        <f t="shared" si="6"/>
        <v/>
      </c>
      <c r="AB7" s="105"/>
      <c r="AC7" s="105"/>
      <c r="AD7" s="90" t="str">
        <f t="shared" si="1"/>
        <v/>
      </c>
      <c r="AE7" s="105"/>
      <c r="AF7" s="105"/>
      <c r="AG7" s="90" t="str">
        <f t="shared" si="7"/>
        <v/>
      </c>
      <c r="AH7" s="105"/>
      <c r="AI7" s="105"/>
      <c r="AJ7" s="9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ht="30.75" customHeight="1" x14ac:dyDescent="0.25">
      <c r="A8" s="183" t="s">
        <v>141</v>
      </c>
      <c r="B8" s="226" t="s">
        <v>46</v>
      </c>
      <c r="C8" s="127" t="s">
        <v>64</v>
      </c>
      <c r="D8" s="133" t="s">
        <v>278</v>
      </c>
      <c r="E8" s="197" t="s">
        <v>350</v>
      </c>
      <c r="F8" s="139" t="s">
        <v>279</v>
      </c>
      <c r="G8" s="142" t="s">
        <v>280</v>
      </c>
      <c r="H8" s="145" t="s">
        <v>19</v>
      </c>
      <c r="I8" s="118">
        <f>IF(H8="","",VLOOKUP(H8,[2]Tablas!$A$2:$B$6,2,FALSE))</f>
        <v>4</v>
      </c>
      <c r="J8" s="136" t="s">
        <v>15</v>
      </c>
      <c r="K8" s="118">
        <f>IF(J8="","",VLOOKUP(J8,[2]Tablas!$E$2:$F$6,2,FALSE))</f>
        <v>5</v>
      </c>
      <c r="L8" s="118" t="str">
        <f>IFERROR(VLOOKUP(M8,[2]Tablas!$F$9:$G$22,2,FALSE),"")</f>
        <v>ALTA</v>
      </c>
      <c r="M8" s="115">
        <f>IFERROR(+I8*K8,"")</f>
        <v>20</v>
      </c>
      <c r="N8" s="70" t="s">
        <v>281</v>
      </c>
      <c r="O8" s="55" t="s">
        <v>282</v>
      </c>
      <c r="P8" s="55" t="s">
        <v>99</v>
      </c>
      <c r="Q8" s="88">
        <f t="shared" si="4"/>
        <v>15</v>
      </c>
      <c r="R8" s="103" t="s">
        <v>100</v>
      </c>
      <c r="S8" s="88">
        <f t="shared" si="5"/>
        <v>15</v>
      </c>
      <c r="T8" s="97" t="s">
        <v>101</v>
      </c>
      <c r="U8" s="88">
        <f t="shared" si="0"/>
        <v>15</v>
      </c>
      <c r="V8" s="55" t="s">
        <v>283</v>
      </c>
      <c r="W8" s="97" t="s">
        <v>155</v>
      </c>
      <c r="X8" s="88">
        <f t="shared" si="9"/>
        <v>15</v>
      </c>
      <c r="Y8" s="103" t="s">
        <v>284</v>
      </c>
      <c r="Z8" s="103" t="s">
        <v>108</v>
      </c>
      <c r="AA8" s="88">
        <f t="shared" si="6"/>
        <v>15</v>
      </c>
      <c r="AB8" s="103" t="s">
        <v>285</v>
      </c>
      <c r="AC8" s="103" t="s">
        <v>110</v>
      </c>
      <c r="AD8" s="88">
        <f t="shared" si="1"/>
        <v>15</v>
      </c>
      <c r="AE8" s="103" t="s">
        <v>137</v>
      </c>
      <c r="AF8" s="103" t="s">
        <v>111</v>
      </c>
      <c r="AG8" s="88">
        <f t="shared" si="7"/>
        <v>15</v>
      </c>
      <c r="AH8" s="103" t="s">
        <v>286</v>
      </c>
      <c r="AI8" s="103" t="s">
        <v>114</v>
      </c>
      <c r="AJ8" s="88">
        <f t="shared" si="8"/>
        <v>10</v>
      </c>
      <c r="AK8" s="63" t="s">
        <v>287</v>
      </c>
      <c r="AL8" s="64">
        <f t="shared" si="2"/>
        <v>100</v>
      </c>
      <c r="AM8" s="96" t="str">
        <f t="shared" si="3"/>
        <v/>
      </c>
      <c r="AN8" s="130">
        <f>ROUND(MIN(AL8:AL15),0)</f>
        <v>100</v>
      </c>
      <c r="AO8" s="126">
        <f>ROUND(MIN(AM8:AM15),0)</f>
        <v>0</v>
      </c>
      <c r="AP8" s="160"/>
      <c r="AQ8" s="163"/>
      <c r="AR8" s="130">
        <f t="shared" ref="AR8" si="10">IF(AP8="Faltan causas por gestionar",50,AN8)</f>
        <v>100</v>
      </c>
      <c r="AS8" s="126">
        <f t="shared" ref="AS8" si="11">IF(AP8="Faltan causas por gestionar",50,AO8)</f>
        <v>0</v>
      </c>
      <c r="AT8" s="148">
        <f t="shared" ref="AT8:AU8" si="12">IF(AR8&gt;=96,2,IF(AR8&gt;=86,1,0))</f>
        <v>2</v>
      </c>
      <c r="AU8" s="112">
        <f t="shared" si="12"/>
        <v>0</v>
      </c>
      <c r="AV8" s="112" t="str">
        <f>IF(AW8="","",VLOOKUP(AW8,[2]Tablas!$B$2:$C$6,2,FALSE))</f>
        <v>Improbable</v>
      </c>
      <c r="AW8" s="112">
        <f>IFERROR(+I8-AT8,"")</f>
        <v>2</v>
      </c>
      <c r="AX8" s="112" t="str">
        <f>IF(AY8="","",VLOOKUP(AY8,[2]Tablas!$F$2:$G$6,2,FALSE))</f>
        <v>Catastrófico</v>
      </c>
      <c r="AY8" s="112">
        <f>IFERROR(IF(K8-AU8&lt;=0,1,K8-AU8),"")</f>
        <v>5</v>
      </c>
      <c r="AZ8" s="118">
        <f>IFERROR(+AY8*AW8,"")</f>
        <v>10</v>
      </c>
      <c r="BA8" s="115" t="str">
        <f>IFERROR(VLOOKUP(AZ8,[2]Tablas!$F$9:$G$22,2,FALSE),"")</f>
        <v>MEDIA</v>
      </c>
      <c r="BB8" s="189" t="str">
        <f>IFERROR(VLOOKUP(BA8,[2]Tablas!$C$25:$D$27,2,FALSE),"")</f>
        <v>Requiere tratamiento</v>
      </c>
      <c r="BC8" s="66">
        <v>1</v>
      </c>
      <c r="BD8" s="213" t="s">
        <v>288</v>
      </c>
      <c r="BE8" s="97" t="s">
        <v>143</v>
      </c>
      <c r="BF8" s="68">
        <v>43831</v>
      </c>
      <c r="BG8" s="68">
        <v>44012</v>
      </c>
      <c r="BH8" s="72" t="s">
        <v>233</v>
      </c>
    </row>
    <row r="9" spans="1:60" ht="30" customHeight="1" x14ac:dyDescent="0.25">
      <c r="A9" s="184"/>
      <c r="B9" s="227"/>
      <c r="C9" s="128"/>
      <c r="D9" s="134"/>
      <c r="E9" s="202"/>
      <c r="F9" s="140"/>
      <c r="G9" s="143"/>
      <c r="H9" s="146"/>
      <c r="I9" s="119"/>
      <c r="J9" s="137"/>
      <c r="K9" s="119"/>
      <c r="L9" s="119"/>
      <c r="M9" s="116"/>
      <c r="N9" s="7" t="s">
        <v>289</v>
      </c>
      <c r="O9" s="5" t="s">
        <v>290</v>
      </c>
      <c r="P9" s="5" t="s">
        <v>99</v>
      </c>
      <c r="Q9" s="89">
        <f t="shared" si="4"/>
        <v>15</v>
      </c>
      <c r="R9" s="104" t="s">
        <v>100</v>
      </c>
      <c r="S9" s="89">
        <f t="shared" si="5"/>
        <v>15</v>
      </c>
      <c r="T9" s="98" t="s">
        <v>101</v>
      </c>
      <c r="U9" s="89">
        <f t="shared" si="0"/>
        <v>15</v>
      </c>
      <c r="V9" s="5" t="s">
        <v>291</v>
      </c>
      <c r="W9" s="98" t="s">
        <v>155</v>
      </c>
      <c r="X9" s="89">
        <f t="shared" si="9"/>
        <v>15</v>
      </c>
      <c r="Y9" s="104" t="s">
        <v>292</v>
      </c>
      <c r="Z9" s="104" t="s">
        <v>108</v>
      </c>
      <c r="AA9" s="89">
        <f t="shared" si="6"/>
        <v>15</v>
      </c>
      <c r="AB9" s="104" t="s">
        <v>143</v>
      </c>
      <c r="AC9" s="104" t="s">
        <v>110</v>
      </c>
      <c r="AD9" s="89">
        <f t="shared" si="1"/>
        <v>15</v>
      </c>
      <c r="AE9" s="104" t="s">
        <v>137</v>
      </c>
      <c r="AF9" s="104" t="s">
        <v>111</v>
      </c>
      <c r="AG9" s="89">
        <f t="shared" si="7"/>
        <v>15</v>
      </c>
      <c r="AH9" s="104" t="s">
        <v>286</v>
      </c>
      <c r="AI9" s="104" t="s">
        <v>114</v>
      </c>
      <c r="AJ9" s="89">
        <f t="shared" si="8"/>
        <v>10</v>
      </c>
      <c r="AK9" s="28" t="s">
        <v>287</v>
      </c>
      <c r="AL9" s="16">
        <f t="shared" si="2"/>
        <v>100</v>
      </c>
      <c r="AM9" s="39" t="str">
        <f t="shared" si="3"/>
        <v/>
      </c>
      <c r="AN9" s="119"/>
      <c r="AO9" s="116"/>
      <c r="AP9" s="161"/>
      <c r="AQ9" s="164"/>
      <c r="AR9" s="119"/>
      <c r="AS9" s="116"/>
      <c r="AT9" s="149"/>
      <c r="AU9" s="113"/>
      <c r="AV9" s="113"/>
      <c r="AW9" s="113"/>
      <c r="AX9" s="113"/>
      <c r="AY9" s="113"/>
      <c r="AZ9" s="119"/>
      <c r="BA9" s="116"/>
      <c r="BB9" s="190"/>
      <c r="BC9" s="26">
        <v>2</v>
      </c>
      <c r="BD9" s="19"/>
      <c r="BE9" s="21"/>
      <c r="BF9" s="21"/>
      <c r="BG9" s="21"/>
      <c r="BH9" s="22"/>
    </row>
    <row r="10" spans="1:60" ht="71.25" customHeight="1" x14ac:dyDescent="0.25">
      <c r="A10" s="184"/>
      <c r="B10" s="227"/>
      <c r="C10" s="128"/>
      <c r="D10" s="134"/>
      <c r="E10" s="202"/>
      <c r="F10" s="140"/>
      <c r="G10" s="143"/>
      <c r="H10" s="146"/>
      <c r="I10" s="119"/>
      <c r="J10" s="137"/>
      <c r="K10" s="119"/>
      <c r="L10" s="119"/>
      <c r="M10" s="116"/>
      <c r="N10" s="7" t="s">
        <v>293</v>
      </c>
      <c r="O10" s="5" t="s">
        <v>294</v>
      </c>
      <c r="P10" s="5" t="s">
        <v>99</v>
      </c>
      <c r="Q10" s="89">
        <f t="shared" si="4"/>
        <v>15</v>
      </c>
      <c r="R10" s="104" t="s">
        <v>100</v>
      </c>
      <c r="S10" s="89">
        <f t="shared" si="5"/>
        <v>15</v>
      </c>
      <c r="T10" s="98" t="s">
        <v>101</v>
      </c>
      <c r="U10" s="89">
        <f t="shared" si="0"/>
        <v>15</v>
      </c>
      <c r="V10" s="5" t="s">
        <v>295</v>
      </c>
      <c r="W10" s="98" t="s">
        <v>155</v>
      </c>
      <c r="X10" s="89">
        <f t="shared" si="9"/>
        <v>15</v>
      </c>
      <c r="Y10" s="104" t="s">
        <v>292</v>
      </c>
      <c r="Z10" s="104" t="s">
        <v>108</v>
      </c>
      <c r="AA10" s="89">
        <f t="shared" si="6"/>
        <v>15</v>
      </c>
      <c r="AB10" s="104" t="s">
        <v>296</v>
      </c>
      <c r="AC10" s="104" t="s">
        <v>110</v>
      </c>
      <c r="AD10" s="89">
        <f t="shared" si="1"/>
        <v>15</v>
      </c>
      <c r="AE10" s="104" t="s">
        <v>137</v>
      </c>
      <c r="AF10" s="104" t="s">
        <v>111</v>
      </c>
      <c r="AG10" s="89">
        <f t="shared" si="7"/>
        <v>15</v>
      </c>
      <c r="AH10" s="104" t="s">
        <v>297</v>
      </c>
      <c r="AI10" s="104" t="s">
        <v>114</v>
      </c>
      <c r="AJ10" s="89">
        <f t="shared" si="8"/>
        <v>10</v>
      </c>
      <c r="AK10" s="28" t="s">
        <v>298</v>
      </c>
      <c r="AL10" s="16">
        <f t="shared" si="2"/>
        <v>100</v>
      </c>
      <c r="AM10" s="39" t="str">
        <f t="shared" si="3"/>
        <v/>
      </c>
      <c r="AN10" s="119"/>
      <c r="AO10" s="116"/>
      <c r="AP10" s="161"/>
      <c r="AQ10" s="164"/>
      <c r="AR10" s="119"/>
      <c r="AS10" s="116"/>
      <c r="AT10" s="149"/>
      <c r="AU10" s="113"/>
      <c r="AV10" s="113"/>
      <c r="AW10" s="113"/>
      <c r="AX10" s="113"/>
      <c r="AY10" s="113"/>
      <c r="AZ10" s="119"/>
      <c r="BA10" s="116"/>
      <c r="BB10" s="190"/>
      <c r="BC10" s="26">
        <v>3</v>
      </c>
      <c r="BD10" s="19"/>
      <c r="BE10" s="21"/>
      <c r="BF10" s="21"/>
      <c r="BG10" s="21"/>
      <c r="BH10" s="22"/>
    </row>
    <row r="11" spans="1:60" ht="19.5" customHeight="1" x14ac:dyDescent="0.25">
      <c r="A11" s="184"/>
      <c r="B11" s="227"/>
      <c r="C11" s="128"/>
      <c r="D11" s="134"/>
      <c r="E11" s="202"/>
      <c r="F11" s="140"/>
      <c r="G11" s="143"/>
      <c r="H11" s="146"/>
      <c r="I11" s="119"/>
      <c r="J11" s="137"/>
      <c r="K11" s="119"/>
      <c r="L11" s="119"/>
      <c r="M11" s="116"/>
      <c r="N11" s="7" t="s">
        <v>299</v>
      </c>
      <c r="O11" s="5" t="s">
        <v>300</v>
      </c>
      <c r="P11" s="5" t="s">
        <v>99</v>
      </c>
      <c r="Q11" s="89">
        <f t="shared" si="4"/>
        <v>15</v>
      </c>
      <c r="R11" s="104" t="s">
        <v>100</v>
      </c>
      <c r="S11" s="89">
        <f t="shared" si="5"/>
        <v>15</v>
      </c>
      <c r="T11" s="98" t="s">
        <v>101</v>
      </c>
      <c r="U11" s="89">
        <f t="shared" si="0"/>
        <v>15</v>
      </c>
      <c r="V11" s="5" t="s">
        <v>301</v>
      </c>
      <c r="W11" s="98" t="s">
        <v>155</v>
      </c>
      <c r="X11" s="89">
        <f t="shared" si="9"/>
        <v>15</v>
      </c>
      <c r="Y11" s="104" t="s">
        <v>292</v>
      </c>
      <c r="Z11" s="104" t="s">
        <v>108</v>
      </c>
      <c r="AA11" s="89">
        <f t="shared" si="6"/>
        <v>15</v>
      </c>
      <c r="AB11" s="104" t="s">
        <v>143</v>
      </c>
      <c r="AC11" s="104" t="s">
        <v>110</v>
      </c>
      <c r="AD11" s="89">
        <f t="shared" si="1"/>
        <v>15</v>
      </c>
      <c r="AE11" s="104" t="s">
        <v>137</v>
      </c>
      <c r="AF11" s="104" t="s">
        <v>111</v>
      </c>
      <c r="AG11" s="89">
        <f t="shared" si="7"/>
        <v>15</v>
      </c>
      <c r="AH11" s="104" t="s">
        <v>302</v>
      </c>
      <c r="AI11" s="104" t="s">
        <v>114</v>
      </c>
      <c r="AJ11" s="89">
        <f t="shared" si="8"/>
        <v>10</v>
      </c>
      <c r="AK11" s="28" t="s">
        <v>303</v>
      </c>
      <c r="AL11" s="16">
        <f t="shared" si="2"/>
        <v>100</v>
      </c>
      <c r="AM11" s="39" t="str">
        <f t="shared" si="3"/>
        <v/>
      </c>
      <c r="AN11" s="119"/>
      <c r="AO11" s="116"/>
      <c r="AP11" s="161"/>
      <c r="AQ11" s="164"/>
      <c r="AR11" s="119"/>
      <c r="AS11" s="116"/>
      <c r="AT11" s="149"/>
      <c r="AU11" s="113"/>
      <c r="AV11" s="113"/>
      <c r="AW11" s="113"/>
      <c r="AX11" s="113"/>
      <c r="AY11" s="113"/>
      <c r="AZ11" s="119"/>
      <c r="BA11" s="116"/>
      <c r="BB11" s="190"/>
      <c r="BC11" s="26">
        <v>4</v>
      </c>
      <c r="BD11" s="19"/>
      <c r="BE11" s="21"/>
      <c r="BF11" s="21"/>
      <c r="BG11" s="21"/>
      <c r="BH11" s="22"/>
    </row>
    <row r="12" spans="1:60" ht="38.25" x14ac:dyDescent="0.25">
      <c r="A12" s="184"/>
      <c r="B12" s="227"/>
      <c r="C12" s="128"/>
      <c r="D12" s="134"/>
      <c r="E12" s="202"/>
      <c r="F12" s="140"/>
      <c r="G12" s="143"/>
      <c r="H12" s="146"/>
      <c r="I12" s="119"/>
      <c r="J12" s="137"/>
      <c r="K12" s="119"/>
      <c r="L12" s="119"/>
      <c r="M12" s="116"/>
      <c r="N12" s="7" t="s">
        <v>304</v>
      </c>
      <c r="O12" s="5" t="s">
        <v>305</v>
      </c>
      <c r="P12" s="5" t="s">
        <v>99</v>
      </c>
      <c r="Q12" s="89">
        <f t="shared" si="4"/>
        <v>15</v>
      </c>
      <c r="R12" s="104" t="s">
        <v>100</v>
      </c>
      <c r="S12" s="89">
        <f t="shared" si="5"/>
        <v>15</v>
      </c>
      <c r="T12" s="98" t="s">
        <v>101</v>
      </c>
      <c r="U12" s="89">
        <f t="shared" si="0"/>
        <v>15</v>
      </c>
      <c r="V12" s="5" t="s">
        <v>306</v>
      </c>
      <c r="W12" s="98" t="s">
        <v>155</v>
      </c>
      <c r="X12" s="89">
        <f t="shared" si="9"/>
        <v>15</v>
      </c>
      <c r="Y12" s="104" t="s">
        <v>292</v>
      </c>
      <c r="Z12" s="104" t="s">
        <v>108</v>
      </c>
      <c r="AA12" s="89">
        <f t="shared" si="6"/>
        <v>15</v>
      </c>
      <c r="AB12" s="104" t="s">
        <v>143</v>
      </c>
      <c r="AC12" s="104" t="s">
        <v>110</v>
      </c>
      <c r="AD12" s="89">
        <f t="shared" si="1"/>
        <v>15</v>
      </c>
      <c r="AE12" s="104" t="s">
        <v>137</v>
      </c>
      <c r="AF12" s="104" t="s">
        <v>111</v>
      </c>
      <c r="AG12" s="89">
        <f t="shared" si="7"/>
        <v>15</v>
      </c>
      <c r="AH12" s="104" t="s">
        <v>307</v>
      </c>
      <c r="AI12" s="104" t="s">
        <v>114</v>
      </c>
      <c r="AJ12" s="89">
        <f t="shared" si="8"/>
        <v>10</v>
      </c>
      <c r="AK12" s="28" t="s">
        <v>308</v>
      </c>
      <c r="AL12" s="16">
        <f t="shared" si="2"/>
        <v>100</v>
      </c>
      <c r="AM12" s="39" t="str">
        <f t="shared" si="3"/>
        <v/>
      </c>
      <c r="AN12" s="119"/>
      <c r="AO12" s="116"/>
      <c r="AP12" s="161"/>
      <c r="AQ12" s="164"/>
      <c r="AR12" s="119"/>
      <c r="AS12" s="116"/>
      <c r="AT12" s="149"/>
      <c r="AU12" s="113"/>
      <c r="AV12" s="113"/>
      <c r="AW12" s="113"/>
      <c r="AX12" s="113"/>
      <c r="AY12" s="113"/>
      <c r="AZ12" s="119"/>
      <c r="BA12" s="116"/>
      <c r="BB12" s="190"/>
      <c r="BC12" s="26"/>
      <c r="BD12" s="19"/>
      <c r="BE12" s="21"/>
      <c r="BF12" s="21"/>
      <c r="BG12" s="21"/>
      <c r="BH12" s="22"/>
    </row>
    <row r="13" spans="1:60" x14ac:dyDescent="0.25">
      <c r="A13" s="184"/>
      <c r="B13" s="227"/>
      <c r="C13" s="128"/>
      <c r="D13" s="134"/>
      <c r="E13" s="202"/>
      <c r="F13" s="140"/>
      <c r="G13" s="143"/>
      <c r="H13" s="146"/>
      <c r="I13" s="119"/>
      <c r="J13" s="137"/>
      <c r="K13" s="119"/>
      <c r="L13" s="119"/>
      <c r="M13" s="116"/>
      <c r="N13" s="7"/>
      <c r="O13" s="5"/>
      <c r="P13" s="5"/>
      <c r="Q13" s="89" t="str">
        <f t="shared" si="4"/>
        <v/>
      </c>
      <c r="R13" s="104"/>
      <c r="S13" s="89" t="str">
        <f t="shared" si="5"/>
        <v/>
      </c>
      <c r="T13" s="98"/>
      <c r="U13" s="89" t="str">
        <f t="shared" si="0"/>
        <v/>
      </c>
      <c r="V13" s="5"/>
      <c r="W13" s="98"/>
      <c r="X13" s="89" t="str">
        <f t="shared" si="9"/>
        <v/>
      </c>
      <c r="Y13" s="104"/>
      <c r="Z13" s="104"/>
      <c r="AA13" s="89" t="str">
        <f t="shared" si="6"/>
        <v/>
      </c>
      <c r="AB13" s="104"/>
      <c r="AC13" s="104"/>
      <c r="AD13" s="89" t="str">
        <f t="shared" si="1"/>
        <v/>
      </c>
      <c r="AE13" s="104"/>
      <c r="AF13" s="104"/>
      <c r="AG13" s="89" t="str">
        <f t="shared" si="7"/>
        <v/>
      </c>
      <c r="AH13" s="104"/>
      <c r="AI13" s="104"/>
      <c r="AJ13" s="89" t="str">
        <f t="shared" si="8"/>
        <v/>
      </c>
      <c r="AK13" s="28"/>
      <c r="AL13" s="16" t="str">
        <f t="shared" si="2"/>
        <v/>
      </c>
      <c r="AM13" s="39" t="str">
        <f t="shared" si="3"/>
        <v/>
      </c>
      <c r="AN13" s="119"/>
      <c r="AO13" s="116"/>
      <c r="AP13" s="161"/>
      <c r="AQ13" s="164"/>
      <c r="AR13" s="119"/>
      <c r="AS13" s="116"/>
      <c r="AT13" s="149"/>
      <c r="AU13" s="113"/>
      <c r="AV13" s="113"/>
      <c r="AW13" s="113"/>
      <c r="AX13" s="113"/>
      <c r="AY13" s="113"/>
      <c r="AZ13" s="119"/>
      <c r="BA13" s="116"/>
      <c r="BB13" s="190"/>
      <c r="BC13" s="26"/>
      <c r="BD13" s="19"/>
      <c r="BE13" s="21"/>
      <c r="BF13" s="21"/>
      <c r="BG13" s="21"/>
      <c r="BH13" s="22"/>
    </row>
    <row r="14" spans="1:60" x14ac:dyDescent="0.25">
      <c r="A14" s="184"/>
      <c r="B14" s="227"/>
      <c r="C14" s="128"/>
      <c r="D14" s="134"/>
      <c r="E14" s="202"/>
      <c r="F14" s="140"/>
      <c r="G14" s="143"/>
      <c r="H14" s="146"/>
      <c r="I14" s="119"/>
      <c r="J14" s="137"/>
      <c r="K14" s="119"/>
      <c r="L14" s="119"/>
      <c r="M14" s="116"/>
      <c r="N14" s="230"/>
      <c r="O14" s="5"/>
      <c r="P14" s="5"/>
      <c r="Q14" s="89" t="str">
        <f t="shared" si="4"/>
        <v/>
      </c>
      <c r="R14" s="104"/>
      <c r="S14" s="89" t="str">
        <f t="shared" si="5"/>
        <v/>
      </c>
      <c r="T14" s="98"/>
      <c r="U14" s="89" t="str">
        <f t="shared" si="0"/>
        <v/>
      </c>
      <c r="V14" s="5"/>
      <c r="W14" s="98"/>
      <c r="X14" s="89" t="str">
        <f t="shared" si="9"/>
        <v/>
      </c>
      <c r="Y14" s="104"/>
      <c r="Z14" s="104"/>
      <c r="AA14" s="89" t="str">
        <f t="shared" si="6"/>
        <v/>
      </c>
      <c r="AB14" s="104"/>
      <c r="AC14" s="104"/>
      <c r="AD14" s="89" t="str">
        <f t="shared" si="1"/>
        <v/>
      </c>
      <c r="AE14" s="104"/>
      <c r="AF14" s="104"/>
      <c r="AG14" s="89" t="str">
        <f t="shared" si="7"/>
        <v/>
      </c>
      <c r="AH14" s="104"/>
      <c r="AI14" s="104"/>
      <c r="AJ14" s="89" t="str">
        <f t="shared" si="8"/>
        <v/>
      </c>
      <c r="AK14" s="28"/>
      <c r="AL14" s="16" t="str">
        <f t="shared" si="2"/>
        <v/>
      </c>
      <c r="AM14" s="39" t="str">
        <f t="shared" si="3"/>
        <v/>
      </c>
      <c r="AN14" s="119"/>
      <c r="AO14" s="116"/>
      <c r="AP14" s="161"/>
      <c r="AQ14" s="164"/>
      <c r="AR14" s="119"/>
      <c r="AS14" s="116"/>
      <c r="AT14" s="149"/>
      <c r="AU14" s="113"/>
      <c r="AV14" s="113"/>
      <c r="AW14" s="113"/>
      <c r="AX14" s="113"/>
      <c r="AY14" s="113"/>
      <c r="AZ14" s="119"/>
      <c r="BA14" s="116"/>
      <c r="BB14" s="190"/>
      <c r="BC14" s="26"/>
      <c r="BD14" s="19"/>
      <c r="BE14" s="21"/>
      <c r="BF14" s="21"/>
      <c r="BG14" s="21"/>
      <c r="BH14" s="22"/>
    </row>
    <row r="15" spans="1:60" ht="15.75" thickBot="1" x14ac:dyDescent="0.3">
      <c r="A15" s="185"/>
      <c r="B15" s="229"/>
      <c r="C15" s="129"/>
      <c r="D15" s="135"/>
      <c r="E15" s="207"/>
      <c r="F15" s="141"/>
      <c r="G15" s="144"/>
      <c r="H15" s="147"/>
      <c r="I15" s="120"/>
      <c r="J15" s="138"/>
      <c r="K15" s="120"/>
      <c r="L15" s="120"/>
      <c r="M15" s="117"/>
      <c r="N15" s="8"/>
      <c r="O15" s="9"/>
      <c r="P15" s="9"/>
      <c r="Q15" s="90" t="str">
        <f t="shared" si="4"/>
        <v/>
      </c>
      <c r="R15" s="105"/>
      <c r="S15" s="90" t="str">
        <f t="shared" si="5"/>
        <v/>
      </c>
      <c r="T15" s="99"/>
      <c r="U15" s="90" t="str">
        <f t="shared" si="0"/>
        <v/>
      </c>
      <c r="V15" s="9"/>
      <c r="W15" s="99"/>
      <c r="X15" s="90" t="str">
        <f t="shared" si="9"/>
        <v/>
      </c>
      <c r="Y15" s="105"/>
      <c r="Z15" s="105"/>
      <c r="AA15" s="90" t="str">
        <f t="shared" si="6"/>
        <v/>
      </c>
      <c r="AB15" s="105"/>
      <c r="AC15" s="105"/>
      <c r="AD15" s="90" t="str">
        <f t="shared" si="1"/>
        <v/>
      </c>
      <c r="AE15" s="105"/>
      <c r="AF15" s="105"/>
      <c r="AG15" s="90" t="str">
        <f t="shared" si="7"/>
        <v/>
      </c>
      <c r="AH15" s="105"/>
      <c r="AI15" s="105"/>
      <c r="AJ15" s="90" t="str">
        <f t="shared" si="8"/>
        <v/>
      </c>
      <c r="AK15" s="6"/>
      <c r="AL15" s="17" t="str">
        <f t="shared" si="2"/>
        <v/>
      </c>
      <c r="AM15" s="18" t="str">
        <f t="shared" si="3"/>
        <v/>
      </c>
      <c r="AN15" s="120"/>
      <c r="AO15" s="117"/>
      <c r="AP15" s="162"/>
      <c r="AQ15" s="165"/>
      <c r="AR15" s="120"/>
      <c r="AS15" s="117"/>
      <c r="AT15" s="150"/>
      <c r="AU15" s="114"/>
      <c r="AV15" s="114"/>
      <c r="AW15" s="114"/>
      <c r="AX15" s="114"/>
      <c r="AY15" s="114"/>
      <c r="AZ15" s="120"/>
      <c r="BA15" s="117"/>
      <c r="BB15" s="191"/>
      <c r="BC15" s="27">
        <v>5</v>
      </c>
      <c r="BD15" s="20"/>
      <c r="BE15" s="23"/>
      <c r="BF15" s="23"/>
      <c r="BG15" s="23"/>
      <c r="BH15" s="24"/>
    </row>
    <row r="16" spans="1:60" ht="102" x14ac:dyDescent="0.25">
      <c r="A16" s="183" t="s">
        <v>141</v>
      </c>
      <c r="B16" s="226" t="s">
        <v>46</v>
      </c>
      <c r="C16" s="127" t="s">
        <v>64</v>
      </c>
      <c r="D16" s="133" t="s">
        <v>309</v>
      </c>
      <c r="E16" s="197" t="s">
        <v>351</v>
      </c>
      <c r="F16" s="139" t="s">
        <v>310</v>
      </c>
      <c r="G16" s="142" t="s">
        <v>311</v>
      </c>
      <c r="H16" s="145" t="s">
        <v>14</v>
      </c>
      <c r="I16" s="118">
        <f>IF(H16="","",VLOOKUP(H16,[2]Tablas!$A$2:$B$6,2,FALSE))</f>
        <v>3</v>
      </c>
      <c r="J16" s="136" t="s">
        <v>17</v>
      </c>
      <c r="K16" s="118">
        <f>IF(J16="","",VLOOKUP(J16,[2]Tablas!$E$2:$F$6,2,FALSE))</f>
        <v>4</v>
      </c>
      <c r="L16" s="118" t="str">
        <f>IFERROR(VLOOKUP(M16,[2]Tablas!$F$9:$G$22,2,FALSE),"")</f>
        <v>MEDIA</v>
      </c>
      <c r="M16" s="115">
        <f>IFERROR(+I16*K16,"")</f>
        <v>12</v>
      </c>
      <c r="N16" s="70" t="s">
        <v>312</v>
      </c>
      <c r="O16" s="55" t="s">
        <v>313</v>
      </c>
      <c r="P16" s="55" t="s">
        <v>99</v>
      </c>
      <c r="Q16" s="88">
        <f t="shared" si="4"/>
        <v>15</v>
      </c>
      <c r="R16" s="103" t="s">
        <v>100</v>
      </c>
      <c r="S16" s="88">
        <f t="shared" si="5"/>
        <v>15</v>
      </c>
      <c r="T16" s="97" t="s">
        <v>101</v>
      </c>
      <c r="U16" s="88">
        <f t="shared" si="0"/>
        <v>15</v>
      </c>
      <c r="V16" s="55" t="s">
        <v>314</v>
      </c>
      <c r="W16" s="97" t="s">
        <v>155</v>
      </c>
      <c r="X16" s="88">
        <f t="shared" si="9"/>
        <v>15</v>
      </c>
      <c r="Y16" s="103" t="s">
        <v>315</v>
      </c>
      <c r="Z16" s="103" t="s">
        <v>108</v>
      </c>
      <c r="AA16" s="88">
        <f t="shared" si="6"/>
        <v>15</v>
      </c>
      <c r="AB16" s="103" t="s">
        <v>316</v>
      </c>
      <c r="AC16" s="103" t="s">
        <v>110</v>
      </c>
      <c r="AD16" s="88">
        <f t="shared" si="1"/>
        <v>15</v>
      </c>
      <c r="AE16" s="103" t="s">
        <v>137</v>
      </c>
      <c r="AF16" s="103" t="s">
        <v>111</v>
      </c>
      <c r="AG16" s="88">
        <f t="shared" si="7"/>
        <v>15</v>
      </c>
      <c r="AH16" s="103" t="s">
        <v>317</v>
      </c>
      <c r="AI16" s="103" t="s">
        <v>190</v>
      </c>
      <c r="AJ16" s="88">
        <f t="shared" si="8"/>
        <v>5</v>
      </c>
      <c r="AK16" s="63" t="s">
        <v>318</v>
      </c>
      <c r="AL16" s="64">
        <f t="shared" si="2"/>
        <v>95.652173913043484</v>
      </c>
      <c r="AM16" s="96" t="str">
        <f t="shared" si="3"/>
        <v/>
      </c>
      <c r="AN16" s="130">
        <f>ROUND(MIN(AL16:AL20),0)</f>
        <v>96</v>
      </c>
      <c r="AO16" s="126">
        <f>ROUND(MIN(AM16:AM20),0)</f>
        <v>0</v>
      </c>
      <c r="AP16" s="160" t="s">
        <v>117</v>
      </c>
      <c r="AQ16" s="163" t="s">
        <v>118</v>
      </c>
      <c r="AR16" s="130">
        <f t="shared" ref="AR16" si="13">IF(AP16="Faltan causas por gestionar",50,AN16)</f>
        <v>96</v>
      </c>
      <c r="AS16" s="126">
        <f t="shared" ref="AS16" si="14">IF(AP16="Faltan causas por gestionar",50,AO16)</f>
        <v>0</v>
      </c>
      <c r="AT16" s="148">
        <f t="shared" ref="AT16:AU16" si="15">IF(AR16&gt;=96,2,IF(AR16&gt;=86,1,0))</f>
        <v>2</v>
      </c>
      <c r="AU16" s="112">
        <f t="shared" si="15"/>
        <v>0</v>
      </c>
      <c r="AV16" s="112" t="str">
        <f>IF(AW16="","",VLOOKUP(AW16,[2]Tablas!$B$2:$C$6,2,FALSE))</f>
        <v>Excepcional</v>
      </c>
      <c r="AW16" s="112">
        <f>IFERROR(+I16-AT16,"")</f>
        <v>1</v>
      </c>
      <c r="AX16" s="112" t="str">
        <f>IF(AY16="","",VLOOKUP(AY16,[2]Tablas!$F$2:$G$6,2,FALSE))</f>
        <v>Mayor</v>
      </c>
      <c r="AY16" s="112">
        <f>IFERROR(IF(K16-AU16&lt;=0,1,K16-AU16),"")</f>
        <v>4</v>
      </c>
      <c r="AZ16" s="118">
        <f>IFERROR(+AY16*AW16,"")</f>
        <v>4</v>
      </c>
      <c r="BA16" s="115" t="str">
        <f>IFERROR(VLOOKUP(AZ16,[2]Tablas!$F$9:$G$22,2,FALSE),"")</f>
        <v>MEDIA</v>
      </c>
      <c r="BB16" s="189" t="str">
        <f>IFERROR(VLOOKUP(BA16,[2]Tablas!$C$25:$D$27,2,FALSE),"")</f>
        <v>Requiere tratamiento</v>
      </c>
      <c r="BC16" s="66">
        <v>1</v>
      </c>
      <c r="BD16" s="213" t="s">
        <v>319</v>
      </c>
      <c r="BE16" s="97" t="s">
        <v>320</v>
      </c>
      <c r="BF16" s="68">
        <v>43831</v>
      </c>
      <c r="BG16" s="68">
        <v>44012</v>
      </c>
      <c r="BH16" s="72" t="s">
        <v>321</v>
      </c>
    </row>
    <row r="17" spans="1:60" ht="30" x14ac:dyDescent="0.25">
      <c r="A17" s="184"/>
      <c r="B17" s="227"/>
      <c r="C17" s="128"/>
      <c r="D17" s="134"/>
      <c r="E17" s="202"/>
      <c r="F17" s="140"/>
      <c r="G17" s="143"/>
      <c r="H17" s="146"/>
      <c r="I17" s="119"/>
      <c r="J17" s="137"/>
      <c r="K17" s="119"/>
      <c r="L17" s="119"/>
      <c r="M17" s="116"/>
      <c r="N17" s="230" t="s">
        <v>322</v>
      </c>
      <c r="O17" s="5" t="s">
        <v>323</v>
      </c>
      <c r="P17" s="5"/>
      <c r="Q17" s="89" t="str">
        <f t="shared" si="4"/>
        <v/>
      </c>
      <c r="R17" s="104"/>
      <c r="S17" s="89" t="str">
        <f t="shared" si="5"/>
        <v/>
      </c>
      <c r="T17" s="98"/>
      <c r="U17" s="89" t="str">
        <f t="shared" si="0"/>
        <v/>
      </c>
      <c r="V17" s="5"/>
      <c r="W17" s="98"/>
      <c r="X17" s="89" t="str">
        <f t="shared" si="9"/>
        <v/>
      </c>
      <c r="Y17" s="104"/>
      <c r="Z17" s="104"/>
      <c r="AA17" s="89" t="str">
        <f t="shared" si="6"/>
        <v/>
      </c>
      <c r="AB17" s="104"/>
      <c r="AC17" s="104"/>
      <c r="AD17" s="89" t="str">
        <f t="shared" si="1"/>
        <v/>
      </c>
      <c r="AE17" s="104"/>
      <c r="AF17" s="104"/>
      <c r="AG17" s="89" t="str">
        <f t="shared" si="7"/>
        <v/>
      </c>
      <c r="AH17" s="104"/>
      <c r="AI17" s="104"/>
      <c r="AJ17" s="89" t="str">
        <f t="shared" si="8"/>
        <v/>
      </c>
      <c r="AK17" s="28"/>
      <c r="AL17" s="16" t="str">
        <f t="shared" si="2"/>
        <v/>
      </c>
      <c r="AM17" s="39" t="str">
        <f t="shared" si="3"/>
        <v/>
      </c>
      <c r="AN17" s="119"/>
      <c r="AO17" s="116"/>
      <c r="AP17" s="161"/>
      <c r="AQ17" s="164"/>
      <c r="AR17" s="119"/>
      <c r="AS17" s="116"/>
      <c r="AT17" s="149"/>
      <c r="AU17" s="113"/>
      <c r="AV17" s="113"/>
      <c r="AW17" s="113"/>
      <c r="AX17" s="113"/>
      <c r="AY17" s="113"/>
      <c r="AZ17" s="119"/>
      <c r="BA17" s="116"/>
      <c r="BB17" s="190"/>
      <c r="BC17" s="26">
        <v>2</v>
      </c>
      <c r="BD17" s="19"/>
      <c r="BE17" s="21"/>
      <c r="BF17" s="21"/>
      <c r="BG17" s="21"/>
      <c r="BH17" s="22"/>
    </row>
    <row r="18" spans="1:60" x14ac:dyDescent="0.25">
      <c r="A18" s="184"/>
      <c r="B18" s="227"/>
      <c r="C18" s="128"/>
      <c r="D18" s="134"/>
      <c r="E18" s="202"/>
      <c r="F18" s="140"/>
      <c r="G18" s="143"/>
      <c r="H18" s="146"/>
      <c r="I18" s="119"/>
      <c r="J18" s="137"/>
      <c r="K18" s="119"/>
      <c r="L18" s="119"/>
      <c r="M18" s="116"/>
      <c r="N18" s="7"/>
      <c r="O18" s="5"/>
      <c r="P18" s="5"/>
      <c r="Q18" s="89" t="str">
        <f t="shared" si="4"/>
        <v/>
      </c>
      <c r="R18" s="104"/>
      <c r="S18" s="89" t="str">
        <f t="shared" si="5"/>
        <v/>
      </c>
      <c r="T18" s="98"/>
      <c r="U18" s="89" t="str">
        <f t="shared" si="0"/>
        <v/>
      </c>
      <c r="V18" s="5"/>
      <c r="W18" s="98"/>
      <c r="X18" s="89" t="str">
        <f t="shared" si="9"/>
        <v/>
      </c>
      <c r="Y18" s="104"/>
      <c r="Z18" s="104"/>
      <c r="AA18" s="89" t="str">
        <f t="shared" si="6"/>
        <v/>
      </c>
      <c r="AB18" s="104"/>
      <c r="AC18" s="104"/>
      <c r="AD18" s="89" t="str">
        <f t="shared" si="1"/>
        <v/>
      </c>
      <c r="AE18" s="104"/>
      <c r="AF18" s="104"/>
      <c r="AG18" s="89" t="str">
        <f t="shared" si="7"/>
        <v/>
      </c>
      <c r="AH18" s="104"/>
      <c r="AI18" s="104"/>
      <c r="AJ18" s="89" t="str">
        <f t="shared" si="8"/>
        <v/>
      </c>
      <c r="AK18" s="28"/>
      <c r="AL18" s="16" t="str">
        <f t="shared" si="2"/>
        <v/>
      </c>
      <c r="AM18" s="39" t="str">
        <f t="shared" si="3"/>
        <v/>
      </c>
      <c r="AN18" s="119"/>
      <c r="AO18" s="116"/>
      <c r="AP18" s="161"/>
      <c r="AQ18" s="164"/>
      <c r="AR18" s="119"/>
      <c r="AS18" s="116"/>
      <c r="AT18" s="149"/>
      <c r="AU18" s="113"/>
      <c r="AV18" s="113"/>
      <c r="AW18" s="113"/>
      <c r="AX18" s="113"/>
      <c r="AY18" s="113"/>
      <c r="AZ18" s="119"/>
      <c r="BA18" s="116"/>
      <c r="BB18" s="190"/>
      <c r="BC18" s="26">
        <v>3</v>
      </c>
      <c r="BD18" s="19"/>
      <c r="BE18" s="21"/>
      <c r="BF18" s="21"/>
      <c r="BG18" s="21"/>
      <c r="BH18" s="22"/>
    </row>
    <row r="19" spans="1:60" x14ac:dyDescent="0.25">
      <c r="A19" s="184"/>
      <c r="B19" s="227"/>
      <c r="C19" s="128"/>
      <c r="D19" s="134"/>
      <c r="E19" s="202"/>
      <c r="F19" s="140"/>
      <c r="G19" s="143"/>
      <c r="H19" s="146"/>
      <c r="I19" s="119"/>
      <c r="J19" s="137"/>
      <c r="K19" s="119"/>
      <c r="L19" s="119"/>
      <c r="M19" s="116"/>
      <c r="N19" s="7"/>
      <c r="O19" s="5"/>
      <c r="P19" s="5"/>
      <c r="Q19" s="89" t="str">
        <f t="shared" si="4"/>
        <v/>
      </c>
      <c r="R19" s="104"/>
      <c r="S19" s="89" t="str">
        <f t="shared" si="5"/>
        <v/>
      </c>
      <c r="T19" s="98"/>
      <c r="U19" s="89" t="str">
        <f t="shared" si="0"/>
        <v/>
      </c>
      <c r="V19" s="5"/>
      <c r="W19" s="98"/>
      <c r="X19" s="89" t="str">
        <f t="shared" si="9"/>
        <v/>
      </c>
      <c r="Y19" s="104"/>
      <c r="Z19" s="104"/>
      <c r="AA19" s="89" t="str">
        <f t="shared" si="6"/>
        <v/>
      </c>
      <c r="AB19" s="104"/>
      <c r="AC19" s="104"/>
      <c r="AD19" s="89" t="str">
        <f t="shared" si="1"/>
        <v/>
      </c>
      <c r="AE19" s="104"/>
      <c r="AF19" s="104"/>
      <c r="AG19" s="89" t="str">
        <f t="shared" si="7"/>
        <v/>
      </c>
      <c r="AH19" s="104"/>
      <c r="AI19" s="104"/>
      <c r="AJ19" s="89" t="str">
        <f t="shared" si="8"/>
        <v/>
      </c>
      <c r="AK19" s="28"/>
      <c r="AL19" s="16" t="str">
        <f t="shared" si="2"/>
        <v/>
      </c>
      <c r="AM19" s="39" t="str">
        <f t="shared" si="3"/>
        <v/>
      </c>
      <c r="AN19" s="119"/>
      <c r="AO19" s="116"/>
      <c r="AP19" s="161"/>
      <c r="AQ19" s="164"/>
      <c r="AR19" s="119"/>
      <c r="AS19" s="116"/>
      <c r="AT19" s="149"/>
      <c r="AU19" s="113"/>
      <c r="AV19" s="113"/>
      <c r="AW19" s="113"/>
      <c r="AX19" s="113"/>
      <c r="AY19" s="113"/>
      <c r="AZ19" s="119"/>
      <c r="BA19" s="116"/>
      <c r="BB19" s="190"/>
      <c r="BC19" s="26">
        <v>4</v>
      </c>
      <c r="BD19" s="19"/>
      <c r="BE19" s="21"/>
      <c r="BF19" s="21"/>
      <c r="BG19" s="21"/>
      <c r="BH19" s="22"/>
    </row>
    <row r="20" spans="1:60" ht="15.75" thickBot="1" x14ac:dyDescent="0.3">
      <c r="A20" s="185"/>
      <c r="B20" s="229"/>
      <c r="C20" s="129"/>
      <c r="D20" s="135"/>
      <c r="E20" s="207"/>
      <c r="F20" s="141"/>
      <c r="G20" s="144"/>
      <c r="H20" s="147"/>
      <c r="I20" s="120"/>
      <c r="J20" s="138"/>
      <c r="K20" s="120"/>
      <c r="L20" s="120"/>
      <c r="M20" s="117"/>
      <c r="N20" s="8"/>
      <c r="O20" s="9"/>
      <c r="P20" s="9"/>
      <c r="Q20" s="90" t="str">
        <f t="shared" si="4"/>
        <v/>
      </c>
      <c r="R20" s="105"/>
      <c r="S20" s="90" t="str">
        <f t="shared" si="5"/>
        <v/>
      </c>
      <c r="T20" s="99"/>
      <c r="U20" s="90" t="str">
        <f t="shared" si="0"/>
        <v/>
      </c>
      <c r="V20" s="9"/>
      <c r="W20" s="99"/>
      <c r="X20" s="90" t="str">
        <f t="shared" si="9"/>
        <v/>
      </c>
      <c r="Y20" s="105"/>
      <c r="Z20" s="105"/>
      <c r="AA20" s="90" t="str">
        <f t="shared" si="6"/>
        <v/>
      </c>
      <c r="AB20" s="105"/>
      <c r="AC20" s="105"/>
      <c r="AD20" s="90" t="str">
        <f t="shared" si="1"/>
        <v/>
      </c>
      <c r="AE20" s="105"/>
      <c r="AF20" s="105"/>
      <c r="AG20" s="90" t="str">
        <f t="shared" si="7"/>
        <v/>
      </c>
      <c r="AH20" s="105"/>
      <c r="AI20" s="105"/>
      <c r="AJ20" s="90" t="str">
        <f t="shared" si="8"/>
        <v/>
      </c>
      <c r="AK20" s="6"/>
      <c r="AL20" s="17" t="str">
        <f t="shared" si="2"/>
        <v/>
      </c>
      <c r="AM20" s="18" t="str">
        <f t="shared" si="3"/>
        <v/>
      </c>
      <c r="AN20" s="120"/>
      <c r="AO20" s="117"/>
      <c r="AP20" s="162"/>
      <c r="AQ20" s="165"/>
      <c r="AR20" s="120"/>
      <c r="AS20" s="117"/>
      <c r="AT20" s="150"/>
      <c r="AU20" s="114"/>
      <c r="AV20" s="114"/>
      <c r="AW20" s="114"/>
      <c r="AX20" s="114"/>
      <c r="AY20" s="114"/>
      <c r="AZ20" s="120"/>
      <c r="BA20" s="117"/>
      <c r="BB20" s="191"/>
      <c r="BC20" s="27">
        <v>5</v>
      </c>
      <c r="BD20" s="20"/>
      <c r="BE20" s="23"/>
      <c r="BF20" s="23"/>
      <c r="BG20" s="23"/>
      <c r="BH20" s="24"/>
    </row>
    <row r="21" spans="1:60" ht="51" x14ac:dyDescent="0.25">
      <c r="A21" s="183" t="s">
        <v>141</v>
      </c>
      <c r="B21" s="226" t="s">
        <v>46</v>
      </c>
      <c r="C21" s="136" t="s">
        <v>63</v>
      </c>
      <c r="D21" s="133" t="s">
        <v>324</v>
      </c>
      <c r="E21" s="197" t="s">
        <v>352</v>
      </c>
      <c r="F21" s="139" t="s">
        <v>325</v>
      </c>
      <c r="G21" s="142" t="s">
        <v>326</v>
      </c>
      <c r="H21" s="145" t="s">
        <v>14</v>
      </c>
      <c r="I21" s="118">
        <f>IF(H21="","",VLOOKUP(H21,[2]Tablas!$A$2:$B$6,2,FALSE))</f>
        <v>3</v>
      </c>
      <c r="J21" s="136" t="s">
        <v>17</v>
      </c>
      <c r="K21" s="118">
        <f>IF(J21="","",VLOOKUP(J21,[2]Tablas!$E$2:$F$6,2,FALSE))</f>
        <v>4</v>
      </c>
      <c r="L21" s="118" t="str">
        <f>IFERROR(VLOOKUP(M21,[2]Tablas!$F$9:$G$22,2,FALSE),"")</f>
        <v>MEDIA</v>
      </c>
      <c r="M21" s="115">
        <f>IFERROR(+I21*K21,"")</f>
        <v>12</v>
      </c>
      <c r="N21" s="70" t="s">
        <v>327</v>
      </c>
      <c r="O21" s="55" t="s">
        <v>328</v>
      </c>
      <c r="P21" s="55" t="s">
        <v>99</v>
      </c>
      <c r="Q21" s="88">
        <f t="shared" si="4"/>
        <v>15</v>
      </c>
      <c r="R21" s="103" t="s">
        <v>100</v>
      </c>
      <c r="S21" s="88">
        <f t="shared" si="5"/>
        <v>15</v>
      </c>
      <c r="T21" s="97" t="s">
        <v>101</v>
      </c>
      <c r="U21" s="88">
        <f t="shared" si="0"/>
        <v>15</v>
      </c>
      <c r="V21" s="55" t="s">
        <v>329</v>
      </c>
      <c r="W21" s="97" t="s">
        <v>155</v>
      </c>
      <c r="X21" s="88">
        <f t="shared" si="9"/>
        <v>15</v>
      </c>
      <c r="Y21" s="103" t="s">
        <v>330</v>
      </c>
      <c r="Z21" s="103" t="s">
        <v>108</v>
      </c>
      <c r="AA21" s="88">
        <f t="shared" si="6"/>
        <v>15</v>
      </c>
      <c r="AB21" s="103" t="s">
        <v>316</v>
      </c>
      <c r="AC21" s="103" t="s">
        <v>110</v>
      </c>
      <c r="AD21" s="88">
        <f t="shared" si="1"/>
        <v>15</v>
      </c>
      <c r="AE21" s="103" t="s">
        <v>137</v>
      </c>
      <c r="AF21" s="103" t="s">
        <v>111</v>
      </c>
      <c r="AG21" s="88">
        <f t="shared" si="7"/>
        <v>15</v>
      </c>
      <c r="AH21" s="103" t="s">
        <v>198</v>
      </c>
      <c r="AI21" s="103" t="s">
        <v>114</v>
      </c>
      <c r="AJ21" s="88">
        <f t="shared" si="8"/>
        <v>10</v>
      </c>
      <c r="AK21" s="63" t="s">
        <v>331</v>
      </c>
      <c r="AL21" s="64">
        <f t="shared" si="2"/>
        <v>100</v>
      </c>
      <c r="AM21" s="96" t="str">
        <f t="shared" si="3"/>
        <v/>
      </c>
      <c r="AN21" s="130">
        <f>ROUND(MIN(AL21:AL25),0)</f>
        <v>100</v>
      </c>
      <c r="AO21" s="126">
        <f>ROUND(MIN(AM21:AM25),0)</f>
        <v>96</v>
      </c>
      <c r="AP21" s="160" t="s">
        <v>117</v>
      </c>
      <c r="AQ21" s="163" t="s">
        <v>118</v>
      </c>
      <c r="AR21" s="130">
        <f t="shared" ref="AR21" si="16">IF(AP21="Faltan causas por gestionar",50,AN21)</f>
        <v>100</v>
      </c>
      <c r="AS21" s="126">
        <f t="shared" ref="AS21" si="17">IF(AP21="Faltan causas por gestionar",50,AO21)</f>
        <v>96</v>
      </c>
      <c r="AT21" s="148">
        <f t="shared" ref="AT21:AU21" si="18">IF(AR21&gt;=96,2,IF(AR21&gt;=86,1,0))</f>
        <v>2</v>
      </c>
      <c r="AU21" s="112">
        <f t="shared" si="18"/>
        <v>2</v>
      </c>
      <c r="AV21" s="112" t="str">
        <f>IF(AW21="","",VLOOKUP(AW21,[2]Tablas!$B$2:$C$6,2,FALSE))</f>
        <v>Excepcional</v>
      </c>
      <c r="AW21" s="112">
        <f>IFERROR(+I21-AT21,"")</f>
        <v>1</v>
      </c>
      <c r="AX21" s="112" t="str">
        <f>IF(AY21="","",VLOOKUP(AY21,[2]Tablas!$F$2:$G$6,2,FALSE))</f>
        <v>Menor</v>
      </c>
      <c r="AY21" s="112">
        <f>IFERROR(IF(K21-AU21&lt;=0,1,K21-AU21),"")</f>
        <v>2</v>
      </c>
      <c r="AZ21" s="118">
        <f>IFERROR(+AY21*AW21,"")</f>
        <v>2</v>
      </c>
      <c r="BA21" s="115" t="str">
        <f>IFERROR(VLOOKUP(AZ21,[2]Tablas!$F$9:$G$22,2,FALSE),"")</f>
        <v>BAJA</v>
      </c>
      <c r="BB21" s="189" t="str">
        <f>IFERROR(VLOOKUP(BA21,[2]Tablas!$C$25:$D$27,2,FALSE),"")</f>
        <v>No requiere tratamiento</v>
      </c>
      <c r="BC21" s="66">
        <v>1</v>
      </c>
      <c r="BD21" s="213" t="s">
        <v>118</v>
      </c>
      <c r="BE21" s="97" t="s">
        <v>118</v>
      </c>
      <c r="BF21" s="68" t="s">
        <v>118</v>
      </c>
      <c r="BG21" s="68" t="s">
        <v>118</v>
      </c>
      <c r="BH21" s="72" t="s">
        <v>118</v>
      </c>
    </row>
    <row r="22" spans="1:60" ht="51" x14ac:dyDescent="0.25">
      <c r="A22" s="184"/>
      <c r="B22" s="227"/>
      <c r="C22" s="137"/>
      <c r="D22" s="134"/>
      <c r="E22" s="202"/>
      <c r="F22" s="140"/>
      <c r="G22" s="143"/>
      <c r="H22" s="146"/>
      <c r="I22" s="119"/>
      <c r="J22" s="137"/>
      <c r="K22" s="119"/>
      <c r="L22" s="119"/>
      <c r="M22" s="116"/>
      <c r="N22" s="7" t="s">
        <v>332</v>
      </c>
      <c r="O22" s="5" t="s">
        <v>333</v>
      </c>
      <c r="P22" s="5" t="s">
        <v>99</v>
      </c>
      <c r="Q22" s="89">
        <f t="shared" si="4"/>
        <v>15</v>
      </c>
      <c r="R22" s="104" t="s">
        <v>100</v>
      </c>
      <c r="S22" s="89">
        <f t="shared" si="5"/>
        <v>15</v>
      </c>
      <c r="T22" s="98" t="s">
        <v>101</v>
      </c>
      <c r="U22" s="89">
        <f t="shared" si="0"/>
        <v>15</v>
      </c>
      <c r="V22" s="5" t="s">
        <v>329</v>
      </c>
      <c r="W22" s="98" t="s">
        <v>155</v>
      </c>
      <c r="X22" s="89">
        <f t="shared" si="9"/>
        <v>15</v>
      </c>
      <c r="Y22" s="104" t="s">
        <v>330</v>
      </c>
      <c r="Z22" s="104" t="s">
        <v>108</v>
      </c>
      <c r="AA22" s="89">
        <f t="shared" si="6"/>
        <v>15</v>
      </c>
      <c r="AB22" s="104" t="s">
        <v>316</v>
      </c>
      <c r="AC22" s="104" t="s">
        <v>110</v>
      </c>
      <c r="AD22" s="89">
        <f t="shared" si="1"/>
        <v>15</v>
      </c>
      <c r="AE22" s="104" t="s">
        <v>137</v>
      </c>
      <c r="AF22" s="104" t="s">
        <v>111</v>
      </c>
      <c r="AG22" s="89">
        <f t="shared" si="7"/>
        <v>15</v>
      </c>
      <c r="AH22" s="104" t="s">
        <v>138</v>
      </c>
      <c r="AI22" s="104" t="s">
        <v>114</v>
      </c>
      <c r="AJ22" s="89">
        <f t="shared" si="8"/>
        <v>10</v>
      </c>
      <c r="AK22" s="28" t="s">
        <v>334</v>
      </c>
      <c r="AL22" s="16">
        <f t="shared" si="2"/>
        <v>100</v>
      </c>
      <c r="AM22" s="39" t="str">
        <f t="shared" si="3"/>
        <v/>
      </c>
      <c r="AN22" s="119"/>
      <c r="AO22" s="116"/>
      <c r="AP22" s="161"/>
      <c r="AQ22" s="164"/>
      <c r="AR22" s="119"/>
      <c r="AS22" s="116"/>
      <c r="AT22" s="149"/>
      <c r="AU22" s="113"/>
      <c r="AV22" s="113"/>
      <c r="AW22" s="113"/>
      <c r="AX22" s="113"/>
      <c r="AY22" s="113"/>
      <c r="AZ22" s="119"/>
      <c r="BA22" s="116"/>
      <c r="BB22" s="190"/>
      <c r="BC22" s="26">
        <v>2</v>
      </c>
      <c r="BD22" s="19"/>
      <c r="BE22" s="21"/>
      <c r="BF22" s="21"/>
      <c r="BG22" s="21"/>
      <c r="BH22" s="22"/>
    </row>
    <row r="23" spans="1:60" ht="38.25" x14ac:dyDescent="0.25">
      <c r="A23" s="184"/>
      <c r="B23" s="227"/>
      <c r="C23" s="137"/>
      <c r="D23" s="134"/>
      <c r="E23" s="202"/>
      <c r="F23" s="140"/>
      <c r="G23" s="143"/>
      <c r="H23" s="146"/>
      <c r="I23" s="119"/>
      <c r="J23" s="137"/>
      <c r="K23" s="119"/>
      <c r="L23" s="119"/>
      <c r="M23" s="116"/>
      <c r="N23" s="7" t="s">
        <v>335</v>
      </c>
      <c r="O23" s="5" t="s">
        <v>336</v>
      </c>
      <c r="P23" s="5" t="s">
        <v>133</v>
      </c>
      <c r="Q23" s="89">
        <f t="shared" si="4"/>
        <v>10</v>
      </c>
      <c r="R23" s="104" t="s">
        <v>100</v>
      </c>
      <c r="S23" s="89">
        <f t="shared" si="5"/>
        <v>15</v>
      </c>
      <c r="T23" s="98" t="s">
        <v>101</v>
      </c>
      <c r="U23" s="89">
        <f t="shared" si="0"/>
        <v>15</v>
      </c>
      <c r="V23" s="5" t="s">
        <v>180</v>
      </c>
      <c r="W23" s="98" t="s">
        <v>155</v>
      </c>
      <c r="X23" s="89">
        <f t="shared" si="9"/>
        <v>15</v>
      </c>
      <c r="Y23" s="104" t="s">
        <v>330</v>
      </c>
      <c r="Z23" s="104" t="s">
        <v>108</v>
      </c>
      <c r="AA23" s="89">
        <f t="shared" si="6"/>
        <v>15</v>
      </c>
      <c r="AB23" s="104" t="s">
        <v>316</v>
      </c>
      <c r="AC23" s="104" t="s">
        <v>110</v>
      </c>
      <c r="AD23" s="89">
        <f t="shared" si="1"/>
        <v>15</v>
      </c>
      <c r="AE23" s="104" t="s">
        <v>137</v>
      </c>
      <c r="AF23" s="104" t="s">
        <v>111</v>
      </c>
      <c r="AG23" s="89">
        <f t="shared" si="7"/>
        <v>15</v>
      </c>
      <c r="AH23" s="104" t="s">
        <v>317</v>
      </c>
      <c r="AI23" s="104" t="s">
        <v>114</v>
      </c>
      <c r="AJ23" s="89">
        <f t="shared" si="8"/>
        <v>10</v>
      </c>
      <c r="AK23" s="28" t="s">
        <v>337</v>
      </c>
      <c r="AL23" s="16" t="str">
        <f t="shared" si="2"/>
        <v/>
      </c>
      <c r="AM23" s="39">
        <f t="shared" si="3"/>
        <v>95.652173913043484</v>
      </c>
      <c r="AN23" s="119"/>
      <c r="AO23" s="116"/>
      <c r="AP23" s="161"/>
      <c r="AQ23" s="164"/>
      <c r="AR23" s="119"/>
      <c r="AS23" s="116"/>
      <c r="AT23" s="149"/>
      <c r="AU23" s="113"/>
      <c r="AV23" s="113"/>
      <c r="AW23" s="113"/>
      <c r="AX23" s="113"/>
      <c r="AY23" s="113"/>
      <c r="AZ23" s="119"/>
      <c r="BA23" s="116"/>
      <c r="BB23" s="190"/>
      <c r="BC23" s="26">
        <v>3</v>
      </c>
      <c r="BD23" s="19"/>
      <c r="BE23" s="21"/>
      <c r="BF23" s="21"/>
      <c r="BG23" s="21"/>
      <c r="BH23" s="22"/>
    </row>
    <row r="24" spans="1:60" x14ac:dyDescent="0.25">
      <c r="A24" s="184"/>
      <c r="B24" s="227"/>
      <c r="C24" s="137"/>
      <c r="D24" s="134"/>
      <c r="E24" s="202"/>
      <c r="F24" s="140"/>
      <c r="G24" s="143"/>
      <c r="H24" s="146"/>
      <c r="I24" s="119"/>
      <c r="J24" s="137"/>
      <c r="K24" s="119"/>
      <c r="L24" s="119"/>
      <c r="M24" s="116"/>
      <c r="N24" s="7"/>
      <c r="O24" s="5"/>
      <c r="P24" s="5"/>
      <c r="Q24" s="89" t="str">
        <f t="shared" si="4"/>
        <v/>
      </c>
      <c r="R24" s="104"/>
      <c r="S24" s="89" t="str">
        <f t="shared" si="5"/>
        <v/>
      </c>
      <c r="T24" s="98"/>
      <c r="U24" s="89" t="str">
        <f t="shared" si="0"/>
        <v/>
      </c>
      <c r="V24" s="5"/>
      <c r="W24" s="98"/>
      <c r="X24" s="89" t="str">
        <f t="shared" si="9"/>
        <v/>
      </c>
      <c r="Y24" s="104"/>
      <c r="Z24" s="104"/>
      <c r="AA24" s="89" t="str">
        <f t="shared" si="6"/>
        <v/>
      </c>
      <c r="AB24" s="104"/>
      <c r="AC24" s="104"/>
      <c r="AD24" s="89" t="str">
        <f t="shared" si="1"/>
        <v/>
      </c>
      <c r="AE24" s="104"/>
      <c r="AF24" s="104"/>
      <c r="AG24" s="89" t="str">
        <f t="shared" si="7"/>
        <v/>
      </c>
      <c r="AH24" s="104"/>
      <c r="AI24" s="104"/>
      <c r="AJ24" s="89" t="str">
        <f t="shared" si="8"/>
        <v/>
      </c>
      <c r="AK24" s="28"/>
      <c r="AL24" s="16" t="str">
        <f t="shared" si="2"/>
        <v/>
      </c>
      <c r="AM24" s="39" t="str">
        <f t="shared" si="3"/>
        <v/>
      </c>
      <c r="AN24" s="119"/>
      <c r="AO24" s="116"/>
      <c r="AP24" s="161"/>
      <c r="AQ24" s="164"/>
      <c r="AR24" s="119"/>
      <c r="AS24" s="116"/>
      <c r="AT24" s="149"/>
      <c r="AU24" s="113"/>
      <c r="AV24" s="113"/>
      <c r="AW24" s="113"/>
      <c r="AX24" s="113"/>
      <c r="AY24" s="113"/>
      <c r="AZ24" s="119"/>
      <c r="BA24" s="116"/>
      <c r="BB24" s="190"/>
      <c r="BC24" s="26">
        <v>4</v>
      </c>
      <c r="BD24" s="19"/>
      <c r="BE24" s="21"/>
      <c r="BF24" s="21"/>
      <c r="BG24" s="21"/>
      <c r="BH24" s="22"/>
    </row>
    <row r="25" spans="1:60" ht="15.75" thickBot="1" x14ac:dyDescent="0.3">
      <c r="A25" s="185"/>
      <c r="B25" s="229"/>
      <c r="C25" s="138"/>
      <c r="D25" s="135"/>
      <c r="E25" s="207"/>
      <c r="F25" s="141"/>
      <c r="G25" s="144"/>
      <c r="H25" s="147"/>
      <c r="I25" s="120"/>
      <c r="J25" s="138"/>
      <c r="K25" s="120"/>
      <c r="L25" s="120"/>
      <c r="M25" s="117"/>
      <c r="N25" s="8"/>
      <c r="O25" s="9"/>
      <c r="P25" s="9"/>
      <c r="Q25" s="90" t="str">
        <f t="shared" si="4"/>
        <v/>
      </c>
      <c r="R25" s="105"/>
      <c r="S25" s="90" t="str">
        <f t="shared" si="5"/>
        <v/>
      </c>
      <c r="T25" s="99"/>
      <c r="U25" s="90" t="str">
        <f t="shared" si="0"/>
        <v/>
      </c>
      <c r="V25" s="9"/>
      <c r="W25" s="99"/>
      <c r="X25" s="90" t="str">
        <f t="shared" si="9"/>
        <v/>
      </c>
      <c r="Y25" s="105"/>
      <c r="Z25" s="105"/>
      <c r="AA25" s="90" t="str">
        <f t="shared" si="6"/>
        <v/>
      </c>
      <c r="AB25" s="105"/>
      <c r="AC25" s="105"/>
      <c r="AD25" s="90" t="str">
        <f t="shared" si="1"/>
        <v/>
      </c>
      <c r="AE25" s="105"/>
      <c r="AF25" s="105"/>
      <c r="AG25" s="90" t="str">
        <f t="shared" si="7"/>
        <v/>
      </c>
      <c r="AH25" s="105"/>
      <c r="AI25" s="105"/>
      <c r="AJ25" s="90" t="str">
        <f t="shared" si="8"/>
        <v/>
      </c>
      <c r="AK25" s="6"/>
      <c r="AL25" s="17" t="str">
        <f t="shared" si="2"/>
        <v/>
      </c>
      <c r="AM25" s="18" t="str">
        <f t="shared" si="3"/>
        <v/>
      </c>
      <c r="AN25" s="120"/>
      <c r="AO25" s="117"/>
      <c r="AP25" s="162"/>
      <c r="AQ25" s="165"/>
      <c r="AR25" s="120"/>
      <c r="AS25" s="117"/>
      <c r="AT25" s="150"/>
      <c r="AU25" s="114"/>
      <c r="AV25" s="114"/>
      <c r="AW25" s="114"/>
      <c r="AX25" s="114"/>
      <c r="AY25" s="114"/>
      <c r="AZ25" s="120"/>
      <c r="BA25" s="117"/>
      <c r="BB25" s="191"/>
      <c r="BC25" s="27">
        <v>5</v>
      </c>
      <c r="BD25" s="20"/>
      <c r="BE25" s="23"/>
      <c r="BF25" s="23"/>
      <c r="BG25" s="23"/>
      <c r="BH25" s="24"/>
    </row>
    <row r="26" spans="1:60" ht="89.25" x14ac:dyDescent="0.25">
      <c r="A26" s="183" t="s">
        <v>141</v>
      </c>
      <c r="B26" s="226" t="s">
        <v>46</v>
      </c>
      <c r="C26" s="136" t="s">
        <v>63</v>
      </c>
      <c r="D26" s="133" t="s">
        <v>338</v>
      </c>
      <c r="E26" s="197" t="s">
        <v>353</v>
      </c>
      <c r="F26" s="139" t="s">
        <v>339</v>
      </c>
      <c r="G26" s="142" t="s">
        <v>340</v>
      </c>
      <c r="H26" s="145" t="s">
        <v>14</v>
      </c>
      <c r="I26" s="118">
        <f>IF(H26="","",VLOOKUP(H26,[2]Tablas!$A$2:$B$6,2,FALSE))</f>
        <v>3</v>
      </c>
      <c r="J26" s="136" t="s">
        <v>18</v>
      </c>
      <c r="K26" s="118">
        <f>IF(J26="","",VLOOKUP(J26,[2]Tablas!$E$2:$F$6,2,FALSE))</f>
        <v>3</v>
      </c>
      <c r="L26" s="118" t="str">
        <f>IFERROR(VLOOKUP(M26,[2]Tablas!$F$9:$G$22,2,FALSE),"")</f>
        <v>MEDIA</v>
      </c>
      <c r="M26" s="115">
        <f>IFERROR(+I26*K26,"")</f>
        <v>9</v>
      </c>
      <c r="N26" s="70" t="s">
        <v>341</v>
      </c>
      <c r="O26" s="55" t="s">
        <v>342</v>
      </c>
      <c r="P26" s="55" t="s">
        <v>99</v>
      </c>
      <c r="Q26" s="88">
        <f t="shared" si="4"/>
        <v>15</v>
      </c>
      <c r="R26" s="103" t="s">
        <v>100</v>
      </c>
      <c r="S26" s="88">
        <f t="shared" si="5"/>
        <v>15</v>
      </c>
      <c r="T26" s="97" t="s">
        <v>101</v>
      </c>
      <c r="U26" s="88">
        <f t="shared" si="0"/>
        <v>15</v>
      </c>
      <c r="V26" s="55" t="s">
        <v>343</v>
      </c>
      <c r="W26" s="97" t="s">
        <v>104</v>
      </c>
      <c r="X26" s="88">
        <f t="shared" si="9"/>
        <v>5</v>
      </c>
      <c r="Y26" s="103" t="s">
        <v>344</v>
      </c>
      <c r="Z26" s="103" t="s">
        <v>108</v>
      </c>
      <c r="AA26" s="88">
        <f t="shared" si="6"/>
        <v>15</v>
      </c>
      <c r="AB26" s="103" t="s">
        <v>193</v>
      </c>
      <c r="AC26" s="103" t="s">
        <v>110</v>
      </c>
      <c r="AD26" s="88">
        <f t="shared" si="1"/>
        <v>15</v>
      </c>
      <c r="AE26" s="103" t="s">
        <v>137</v>
      </c>
      <c r="AF26" s="103" t="s">
        <v>111</v>
      </c>
      <c r="AG26" s="88">
        <f t="shared" si="7"/>
        <v>15</v>
      </c>
      <c r="AH26" s="103" t="s">
        <v>345</v>
      </c>
      <c r="AI26" s="103" t="s">
        <v>190</v>
      </c>
      <c r="AJ26" s="88">
        <f t="shared" si="8"/>
        <v>5</v>
      </c>
      <c r="AK26" s="63" t="s">
        <v>346</v>
      </c>
      <c r="AL26" s="64">
        <f t="shared" si="2"/>
        <v>86.956521739130437</v>
      </c>
      <c r="AM26" s="96" t="str">
        <f t="shared" si="3"/>
        <v/>
      </c>
      <c r="AN26" s="130">
        <f>ROUND(MIN(AL26:AL30),0)</f>
        <v>87</v>
      </c>
      <c r="AO26" s="126">
        <f>ROUND(MIN(AM26:AM30),0)</f>
        <v>0</v>
      </c>
      <c r="AP26" s="160" t="s">
        <v>117</v>
      </c>
      <c r="AQ26" s="163" t="s">
        <v>118</v>
      </c>
      <c r="AR26" s="130">
        <f t="shared" ref="AR26" si="19">IF(AP26="Faltan causas por gestionar",50,AN26)</f>
        <v>87</v>
      </c>
      <c r="AS26" s="126">
        <f t="shared" ref="AS26" si="20">IF(AP26="Faltan causas por gestionar",50,AO26)</f>
        <v>0</v>
      </c>
      <c r="AT26" s="148">
        <f t="shared" ref="AT26:AU26" si="21">IF(AR26&gt;=96,2,IF(AR26&gt;=86,1,0))</f>
        <v>1</v>
      </c>
      <c r="AU26" s="112">
        <f t="shared" si="21"/>
        <v>0</v>
      </c>
      <c r="AV26" s="112" t="str">
        <f>IF(AW26="","",VLOOKUP(AW26,[2]Tablas!$B$2:$C$6,2,FALSE))</f>
        <v>Improbable</v>
      </c>
      <c r="AW26" s="112">
        <f>IFERROR(+I26-AT26,"")</f>
        <v>2</v>
      </c>
      <c r="AX26" s="112" t="str">
        <f>IF(AY26="","",VLOOKUP(AY26,[2]Tablas!$F$2:$G$6,2,FALSE))</f>
        <v>Moderado</v>
      </c>
      <c r="AY26" s="112">
        <f>IFERROR(IF(K26-AU26&lt;=0,1,K26-AU26),"")</f>
        <v>3</v>
      </c>
      <c r="AZ26" s="118">
        <f>IFERROR(+AY26*AW26,"")</f>
        <v>6</v>
      </c>
      <c r="BA26" s="115" t="str">
        <f>IFERROR(VLOOKUP(AZ26,[2]Tablas!$F$9:$G$22,2,FALSE),"")</f>
        <v>MEDIA</v>
      </c>
      <c r="BB26" s="189" t="str">
        <f>IFERROR(VLOOKUP(BA26,[2]Tablas!$C$25:$D$27,2,FALSE),"")</f>
        <v>Requiere tratamiento</v>
      </c>
      <c r="BC26" s="66">
        <v>1</v>
      </c>
      <c r="BD26" s="71" t="s">
        <v>347</v>
      </c>
      <c r="BE26" s="97" t="s">
        <v>348</v>
      </c>
      <c r="BF26" s="68">
        <v>43831</v>
      </c>
      <c r="BG26" s="68">
        <v>44012</v>
      </c>
      <c r="BH26" s="72" t="s">
        <v>132</v>
      </c>
    </row>
    <row r="27" spans="1:60" x14ac:dyDescent="0.25">
      <c r="A27" s="184"/>
      <c r="B27" s="227"/>
      <c r="C27" s="137"/>
      <c r="D27" s="134"/>
      <c r="E27" s="202"/>
      <c r="F27" s="140"/>
      <c r="G27" s="143"/>
      <c r="H27" s="146"/>
      <c r="I27" s="119"/>
      <c r="J27" s="137"/>
      <c r="K27" s="119"/>
      <c r="L27" s="119"/>
      <c r="M27" s="116"/>
      <c r="N27" s="7"/>
      <c r="O27" s="5"/>
      <c r="P27" s="5"/>
      <c r="Q27" s="89" t="str">
        <f t="shared" si="4"/>
        <v/>
      </c>
      <c r="R27" s="104"/>
      <c r="S27" s="89" t="str">
        <f t="shared" si="5"/>
        <v/>
      </c>
      <c r="T27" s="98"/>
      <c r="U27" s="89" t="str">
        <f t="shared" si="0"/>
        <v/>
      </c>
      <c r="V27" s="5"/>
      <c r="W27" s="98"/>
      <c r="X27" s="89" t="str">
        <f t="shared" si="9"/>
        <v/>
      </c>
      <c r="Y27" s="104"/>
      <c r="Z27" s="104"/>
      <c r="AA27" s="89" t="str">
        <f t="shared" si="6"/>
        <v/>
      </c>
      <c r="AB27" s="104"/>
      <c r="AC27" s="104"/>
      <c r="AD27" s="89" t="str">
        <f t="shared" si="1"/>
        <v/>
      </c>
      <c r="AE27" s="104"/>
      <c r="AF27" s="104"/>
      <c r="AG27" s="89" t="str">
        <f t="shared" si="7"/>
        <v/>
      </c>
      <c r="AH27" s="104"/>
      <c r="AI27" s="104"/>
      <c r="AJ27" s="89" t="str">
        <f t="shared" si="8"/>
        <v/>
      </c>
      <c r="AK27" s="28"/>
      <c r="AL27" s="16" t="str">
        <f t="shared" si="2"/>
        <v/>
      </c>
      <c r="AM27" s="39" t="str">
        <f t="shared" si="3"/>
        <v/>
      </c>
      <c r="AN27" s="119"/>
      <c r="AO27" s="116"/>
      <c r="AP27" s="161"/>
      <c r="AQ27" s="164"/>
      <c r="AR27" s="119"/>
      <c r="AS27" s="116"/>
      <c r="AT27" s="149"/>
      <c r="AU27" s="113"/>
      <c r="AV27" s="113"/>
      <c r="AW27" s="113"/>
      <c r="AX27" s="113"/>
      <c r="AY27" s="113"/>
      <c r="AZ27" s="119"/>
      <c r="BA27" s="116"/>
      <c r="BB27" s="190"/>
      <c r="BC27" s="26">
        <v>2</v>
      </c>
      <c r="BD27" s="19"/>
      <c r="BE27" s="21"/>
      <c r="BF27" s="21"/>
      <c r="BG27" s="21"/>
      <c r="BH27" s="22"/>
    </row>
    <row r="28" spans="1:60" x14ac:dyDescent="0.25">
      <c r="A28" s="184"/>
      <c r="B28" s="227"/>
      <c r="C28" s="137"/>
      <c r="D28" s="134"/>
      <c r="E28" s="202"/>
      <c r="F28" s="140"/>
      <c r="G28" s="143"/>
      <c r="H28" s="146"/>
      <c r="I28" s="119"/>
      <c r="J28" s="137"/>
      <c r="K28" s="119"/>
      <c r="L28" s="119"/>
      <c r="M28" s="116"/>
      <c r="N28" s="7"/>
      <c r="O28" s="5"/>
      <c r="P28" s="5"/>
      <c r="Q28" s="89" t="str">
        <f t="shared" si="4"/>
        <v/>
      </c>
      <c r="R28" s="104"/>
      <c r="S28" s="89" t="str">
        <f t="shared" si="5"/>
        <v/>
      </c>
      <c r="T28" s="98"/>
      <c r="U28" s="89" t="str">
        <f t="shared" si="0"/>
        <v/>
      </c>
      <c r="V28" s="5"/>
      <c r="W28" s="98"/>
      <c r="X28" s="89" t="str">
        <f t="shared" si="9"/>
        <v/>
      </c>
      <c r="Y28" s="104"/>
      <c r="Z28" s="104"/>
      <c r="AA28" s="89" t="str">
        <f t="shared" si="6"/>
        <v/>
      </c>
      <c r="AB28" s="104"/>
      <c r="AC28" s="104"/>
      <c r="AD28" s="89" t="str">
        <f t="shared" si="1"/>
        <v/>
      </c>
      <c r="AE28" s="104"/>
      <c r="AF28" s="104"/>
      <c r="AG28" s="89" t="str">
        <f t="shared" si="7"/>
        <v/>
      </c>
      <c r="AH28" s="104"/>
      <c r="AI28" s="104"/>
      <c r="AJ28" s="89" t="str">
        <f t="shared" si="8"/>
        <v/>
      </c>
      <c r="AK28" s="28"/>
      <c r="AL28" s="16" t="str">
        <f t="shared" si="2"/>
        <v/>
      </c>
      <c r="AM28" s="39" t="str">
        <f t="shared" si="3"/>
        <v/>
      </c>
      <c r="AN28" s="119"/>
      <c r="AO28" s="116"/>
      <c r="AP28" s="161"/>
      <c r="AQ28" s="164"/>
      <c r="AR28" s="119"/>
      <c r="AS28" s="116"/>
      <c r="AT28" s="149"/>
      <c r="AU28" s="113"/>
      <c r="AV28" s="113"/>
      <c r="AW28" s="113"/>
      <c r="AX28" s="113"/>
      <c r="AY28" s="113"/>
      <c r="AZ28" s="119"/>
      <c r="BA28" s="116"/>
      <c r="BB28" s="190"/>
      <c r="BC28" s="26">
        <v>3</v>
      </c>
      <c r="BD28" s="19"/>
      <c r="BE28" s="21"/>
      <c r="BF28" s="21"/>
      <c r="BG28" s="21"/>
      <c r="BH28" s="22"/>
    </row>
    <row r="29" spans="1:60" x14ac:dyDescent="0.25">
      <c r="A29" s="184"/>
      <c r="B29" s="227"/>
      <c r="C29" s="137"/>
      <c r="D29" s="134"/>
      <c r="E29" s="202"/>
      <c r="F29" s="140"/>
      <c r="G29" s="143"/>
      <c r="H29" s="146"/>
      <c r="I29" s="119"/>
      <c r="J29" s="137"/>
      <c r="K29" s="119"/>
      <c r="L29" s="119"/>
      <c r="M29" s="116"/>
      <c r="N29" s="7"/>
      <c r="O29" s="5"/>
      <c r="P29" s="5"/>
      <c r="Q29" s="89" t="str">
        <f t="shared" si="4"/>
        <v/>
      </c>
      <c r="R29" s="104"/>
      <c r="S29" s="89" t="str">
        <f t="shared" si="5"/>
        <v/>
      </c>
      <c r="T29" s="98"/>
      <c r="U29" s="89" t="str">
        <f t="shared" si="0"/>
        <v/>
      </c>
      <c r="V29" s="5"/>
      <c r="W29" s="98"/>
      <c r="X29" s="89" t="str">
        <f t="shared" si="9"/>
        <v/>
      </c>
      <c r="Y29" s="104"/>
      <c r="Z29" s="104"/>
      <c r="AA29" s="89" t="str">
        <f t="shared" si="6"/>
        <v/>
      </c>
      <c r="AB29" s="104"/>
      <c r="AC29" s="104"/>
      <c r="AD29" s="89" t="str">
        <f t="shared" si="1"/>
        <v/>
      </c>
      <c r="AE29" s="104"/>
      <c r="AF29" s="104"/>
      <c r="AG29" s="89" t="str">
        <f t="shared" si="7"/>
        <v/>
      </c>
      <c r="AH29" s="104"/>
      <c r="AI29" s="104"/>
      <c r="AJ29" s="89" t="str">
        <f t="shared" si="8"/>
        <v/>
      </c>
      <c r="AK29" s="28"/>
      <c r="AL29" s="16" t="str">
        <f t="shared" si="2"/>
        <v/>
      </c>
      <c r="AM29" s="39" t="str">
        <f t="shared" si="3"/>
        <v/>
      </c>
      <c r="AN29" s="119"/>
      <c r="AO29" s="116"/>
      <c r="AP29" s="161"/>
      <c r="AQ29" s="164"/>
      <c r="AR29" s="119"/>
      <c r="AS29" s="116"/>
      <c r="AT29" s="149"/>
      <c r="AU29" s="113"/>
      <c r="AV29" s="113"/>
      <c r="AW29" s="113"/>
      <c r="AX29" s="113"/>
      <c r="AY29" s="113"/>
      <c r="AZ29" s="119"/>
      <c r="BA29" s="116"/>
      <c r="BB29" s="190"/>
      <c r="BC29" s="26">
        <v>4</v>
      </c>
      <c r="BD29" s="19"/>
      <c r="BE29" s="21"/>
      <c r="BF29" s="21"/>
      <c r="BG29" s="21"/>
      <c r="BH29" s="22"/>
    </row>
    <row r="30" spans="1:60" ht="15.75" thickBot="1" x14ac:dyDescent="0.3">
      <c r="A30" s="185"/>
      <c r="B30" s="229"/>
      <c r="C30" s="138"/>
      <c r="D30" s="135"/>
      <c r="E30" s="207"/>
      <c r="F30" s="141"/>
      <c r="G30" s="144"/>
      <c r="H30" s="147"/>
      <c r="I30" s="120"/>
      <c r="J30" s="138"/>
      <c r="K30" s="120"/>
      <c r="L30" s="120"/>
      <c r="M30" s="117"/>
      <c r="N30" s="8"/>
      <c r="O30" s="9"/>
      <c r="P30" s="9"/>
      <c r="Q30" s="90" t="str">
        <f t="shared" si="4"/>
        <v/>
      </c>
      <c r="R30" s="105"/>
      <c r="S30" s="90" t="str">
        <f t="shared" si="5"/>
        <v/>
      </c>
      <c r="T30" s="99"/>
      <c r="U30" s="90" t="str">
        <f t="shared" si="0"/>
        <v/>
      </c>
      <c r="V30" s="9"/>
      <c r="W30" s="99"/>
      <c r="X30" s="90" t="str">
        <f t="shared" si="9"/>
        <v/>
      </c>
      <c r="Y30" s="105"/>
      <c r="Z30" s="105"/>
      <c r="AA30" s="90" t="str">
        <f t="shared" si="6"/>
        <v/>
      </c>
      <c r="AB30" s="105"/>
      <c r="AC30" s="105"/>
      <c r="AD30" s="90" t="str">
        <f t="shared" si="1"/>
        <v/>
      </c>
      <c r="AE30" s="105"/>
      <c r="AF30" s="105"/>
      <c r="AG30" s="90" t="str">
        <f t="shared" si="7"/>
        <v/>
      </c>
      <c r="AH30" s="105"/>
      <c r="AI30" s="105"/>
      <c r="AJ30" s="90" t="str">
        <f t="shared" si="8"/>
        <v/>
      </c>
      <c r="AK30" s="6"/>
      <c r="AL30" s="17" t="str">
        <f t="shared" si="2"/>
        <v/>
      </c>
      <c r="AM30" s="18" t="str">
        <f t="shared" si="3"/>
        <v/>
      </c>
      <c r="AN30" s="120"/>
      <c r="AO30" s="117"/>
      <c r="AP30" s="162"/>
      <c r="AQ30" s="165"/>
      <c r="AR30" s="120"/>
      <c r="AS30" s="117"/>
      <c r="AT30" s="150"/>
      <c r="AU30" s="114"/>
      <c r="AV30" s="114"/>
      <c r="AW30" s="114"/>
      <c r="AX30" s="114"/>
      <c r="AY30" s="114"/>
      <c r="AZ30" s="120"/>
      <c r="BA30" s="117"/>
      <c r="BB30" s="191"/>
      <c r="BC30" s="27">
        <v>5</v>
      </c>
      <c r="BD30" s="20"/>
      <c r="BE30" s="23"/>
      <c r="BF30" s="23"/>
      <c r="BG30" s="23"/>
      <c r="BH30" s="24"/>
    </row>
    <row r="31" spans="1:60" x14ac:dyDescent="0.25">
      <c r="A31" s="186"/>
      <c r="B31" s="121"/>
      <c r="C31" s="121"/>
      <c r="D31" s="125"/>
      <c r="E31" s="121"/>
      <c r="F31" s="131"/>
      <c r="G31" s="132"/>
      <c r="H31" s="121"/>
      <c r="I31" s="111" t="str">
        <f>IF(H31="","",VLOOKUP(H31,[2]Tablas!$A$2:$B$6,2,FALSE))</f>
        <v/>
      </c>
      <c r="J31" s="121"/>
      <c r="K31" s="111" t="str">
        <f>IF(J31="","",VLOOKUP(J31,[2]Tablas!$E$2:$F$6,2,FALSE))</f>
        <v/>
      </c>
      <c r="L31" s="111" t="str">
        <f>IFERROR(VLOOKUP(M31,[2]Tablas!$F$9:$G$22,2,FALSE),"")</f>
        <v/>
      </c>
      <c r="M31" s="111" t="str">
        <f>IFERROR(+I31*K31,"")</f>
        <v/>
      </c>
      <c r="N31" s="73"/>
      <c r="O31" s="73"/>
      <c r="P31" s="73"/>
      <c r="Q31" s="91" t="str">
        <f t="shared" si="4"/>
        <v/>
      </c>
      <c r="R31" s="94"/>
      <c r="S31" s="91" t="str">
        <f t="shared" si="5"/>
        <v/>
      </c>
      <c r="T31" s="93"/>
      <c r="U31" s="91" t="str">
        <f t="shared" si="0"/>
        <v/>
      </c>
      <c r="V31" s="73"/>
      <c r="W31" s="93"/>
      <c r="X31" s="91" t="str">
        <f t="shared" si="9"/>
        <v/>
      </c>
      <c r="Y31" s="94"/>
      <c r="Z31" s="94"/>
      <c r="AA31" s="91" t="str">
        <f t="shared" si="6"/>
        <v/>
      </c>
      <c r="AB31" s="94"/>
      <c r="AC31" s="94"/>
      <c r="AD31" s="91" t="str">
        <f t="shared" si="1"/>
        <v/>
      </c>
      <c r="AE31" s="94"/>
      <c r="AF31" s="94"/>
      <c r="AG31" s="91" t="str">
        <f t="shared" si="7"/>
        <v/>
      </c>
      <c r="AH31" s="94"/>
      <c r="AI31" s="94"/>
      <c r="AJ31" s="91" t="str">
        <f t="shared" si="8"/>
        <v/>
      </c>
      <c r="AK31" s="94"/>
      <c r="AL31" s="100" t="str">
        <f t="shared" si="2"/>
        <v/>
      </c>
      <c r="AM31" s="100" t="str">
        <f t="shared" si="3"/>
        <v/>
      </c>
      <c r="AN31" s="122">
        <f>ROUND(MIN(AL31:AL35),0)</f>
        <v>0</v>
      </c>
      <c r="AO31" s="122">
        <f>ROUND(MIN(AM31:AM35),0)</f>
        <v>0</v>
      </c>
      <c r="AP31" s="123"/>
      <c r="AQ31" s="124"/>
      <c r="AR31" s="122"/>
      <c r="AS31" s="122"/>
      <c r="AT31" s="111"/>
      <c r="AU31" s="111"/>
      <c r="AV31" s="111"/>
      <c r="AW31" s="111"/>
      <c r="AX31" s="111"/>
      <c r="AY31" s="111"/>
      <c r="AZ31" s="111"/>
      <c r="BA31" s="111"/>
      <c r="BB31" s="111"/>
      <c r="BC31" s="78"/>
      <c r="BD31" s="79"/>
      <c r="BE31" s="80"/>
      <c r="BF31" s="80"/>
      <c r="BG31" s="80"/>
      <c r="BH31" s="80"/>
    </row>
    <row r="32" spans="1:60" x14ac:dyDescent="0.25">
      <c r="A32" s="186"/>
      <c r="B32" s="121"/>
      <c r="C32" s="121"/>
      <c r="D32" s="125"/>
      <c r="E32" s="121"/>
      <c r="F32" s="131"/>
      <c r="G32" s="132"/>
      <c r="H32" s="121"/>
      <c r="I32" s="111"/>
      <c r="J32" s="121"/>
      <c r="K32" s="111"/>
      <c r="L32" s="111"/>
      <c r="M32" s="111"/>
      <c r="N32" s="73"/>
      <c r="O32" s="73"/>
      <c r="P32" s="73"/>
      <c r="Q32" s="91" t="str">
        <f t="shared" si="4"/>
        <v/>
      </c>
      <c r="R32" s="94"/>
      <c r="S32" s="91" t="str">
        <f t="shared" si="5"/>
        <v/>
      </c>
      <c r="T32" s="93"/>
      <c r="U32" s="91" t="str">
        <f t="shared" si="0"/>
        <v/>
      </c>
      <c r="V32" s="73"/>
      <c r="W32" s="93"/>
      <c r="X32" s="91" t="str">
        <f t="shared" si="9"/>
        <v/>
      </c>
      <c r="Y32" s="94"/>
      <c r="Z32" s="94"/>
      <c r="AA32" s="91" t="str">
        <f t="shared" si="6"/>
        <v/>
      </c>
      <c r="AB32" s="94"/>
      <c r="AC32" s="94"/>
      <c r="AD32" s="91" t="str">
        <f t="shared" si="1"/>
        <v/>
      </c>
      <c r="AE32" s="94"/>
      <c r="AF32" s="94"/>
      <c r="AG32" s="91" t="str">
        <f t="shared" si="7"/>
        <v/>
      </c>
      <c r="AH32" s="94"/>
      <c r="AI32" s="94"/>
      <c r="AJ32" s="91" t="str">
        <f t="shared" si="8"/>
        <v/>
      </c>
      <c r="AK32" s="94"/>
      <c r="AL32" s="100" t="str">
        <f t="shared" si="2"/>
        <v/>
      </c>
      <c r="AM32" s="100" t="str">
        <f t="shared" si="3"/>
        <v/>
      </c>
      <c r="AN32" s="111"/>
      <c r="AO32" s="111"/>
      <c r="AP32" s="123"/>
      <c r="AQ32" s="124"/>
      <c r="AR32" s="111"/>
      <c r="AS32" s="111"/>
      <c r="AT32" s="111"/>
      <c r="AU32" s="111"/>
      <c r="AV32" s="111"/>
      <c r="AW32" s="111"/>
      <c r="AX32" s="111"/>
      <c r="AY32" s="111"/>
      <c r="AZ32" s="111"/>
      <c r="BA32" s="111"/>
      <c r="BB32" s="111"/>
      <c r="BC32" s="81"/>
      <c r="BD32" s="79"/>
      <c r="BE32" s="80"/>
      <c r="BF32" s="80"/>
      <c r="BG32" s="80"/>
      <c r="BH32" s="80"/>
    </row>
    <row r="33" spans="1:60" x14ac:dyDescent="0.25">
      <c r="A33" s="186"/>
      <c r="B33" s="121"/>
      <c r="C33" s="121"/>
      <c r="D33" s="125"/>
      <c r="E33" s="121"/>
      <c r="F33" s="131"/>
      <c r="G33" s="132"/>
      <c r="H33" s="121"/>
      <c r="I33" s="111"/>
      <c r="J33" s="121"/>
      <c r="K33" s="111"/>
      <c r="L33" s="111"/>
      <c r="M33" s="111"/>
      <c r="N33" s="73"/>
      <c r="O33" s="73"/>
      <c r="P33" s="73"/>
      <c r="Q33" s="91" t="str">
        <f t="shared" si="4"/>
        <v/>
      </c>
      <c r="R33" s="94"/>
      <c r="S33" s="91" t="str">
        <f t="shared" si="5"/>
        <v/>
      </c>
      <c r="T33" s="93"/>
      <c r="U33" s="91" t="str">
        <f t="shared" si="0"/>
        <v/>
      </c>
      <c r="V33" s="73"/>
      <c r="W33" s="93"/>
      <c r="X33" s="91" t="str">
        <f t="shared" si="9"/>
        <v/>
      </c>
      <c r="Y33" s="94"/>
      <c r="Z33" s="94"/>
      <c r="AA33" s="91" t="str">
        <f t="shared" si="6"/>
        <v/>
      </c>
      <c r="AB33" s="94"/>
      <c r="AC33" s="94"/>
      <c r="AD33" s="91" t="str">
        <f t="shared" si="1"/>
        <v/>
      </c>
      <c r="AE33" s="94"/>
      <c r="AF33" s="94"/>
      <c r="AG33" s="91" t="str">
        <f t="shared" si="7"/>
        <v/>
      </c>
      <c r="AH33" s="94"/>
      <c r="AI33" s="94"/>
      <c r="AJ33" s="91" t="str">
        <f t="shared" si="8"/>
        <v/>
      </c>
      <c r="AK33" s="94"/>
      <c r="AL33" s="100" t="str">
        <f t="shared" si="2"/>
        <v/>
      </c>
      <c r="AM33" s="100" t="str">
        <f t="shared" si="3"/>
        <v/>
      </c>
      <c r="AN33" s="111"/>
      <c r="AO33" s="111"/>
      <c r="AP33" s="123"/>
      <c r="AQ33" s="124"/>
      <c r="AR33" s="111"/>
      <c r="AS33" s="111"/>
      <c r="AT33" s="111"/>
      <c r="AU33" s="111"/>
      <c r="AV33" s="111"/>
      <c r="AW33" s="111"/>
      <c r="AX33" s="111"/>
      <c r="AY33" s="111"/>
      <c r="AZ33" s="111"/>
      <c r="BA33" s="111"/>
      <c r="BB33" s="111"/>
      <c r="BC33" s="81"/>
      <c r="BD33" s="79"/>
      <c r="BE33" s="80"/>
      <c r="BF33" s="80"/>
      <c r="BG33" s="80"/>
      <c r="BH33" s="80"/>
    </row>
    <row r="34" spans="1:60" x14ac:dyDescent="0.25">
      <c r="A34" s="186"/>
      <c r="B34" s="121"/>
      <c r="C34" s="121"/>
      <c r="D34" s="125"/>
      <c r="E34" s="121"/>
      <c r="F34" s="131"/>
      <c r="G34" s="132"/>
      <c r="H34" s="121"/>
      <c r="I34" s="111"/>
      <c r="J34" s="121"/>
      <c r="K34" s="111"/>
      <c r="L34" s="111"/>
      <c r="M34" s="111"/>
      <c r="N34" s="73"/>
      <c r="O34" s="73"/>
      <c r="P34" s="73"/>
      <c r="Q34" s="91" t="str">
        <f t="shared" si="4"/>
        <v/>
      </c>
      <c r="R34" s="94"/>
      <c r="S34" s="91" t="str">
        <f t="shared" si="5"/>
        <v/>
      </c>
      <c r="T34" s="93"/>
      <c r="U34" s="91" t="str">
        <f t="shared" si="0"/>
        <v/>
      </c>
      <c r="V34" s="73"/>
      <c r="W34" s="93"/>
      <c r="X34" s="91" t="str">
        <f t="shared" si="9"/>
        <v/>
      </c>
      <c r="Y34" s="94"/>
      <c r="Z34" s="94"/>
      <c r="AA34" s="91" t="str">
        <f t="shared" si="6"/>
        <v/>
      </c>
      <c r="AB34" s="94"/>
      <c r="AC34" s="94"/>
      <c r="AD34" s="91" t="str">
        <f t="shared" si="1"/>
        <v/>
      </c>
      <c r="AE34" s="94"/>
      <c r="AF34" s="94"/>
      <c r="AG34" s="91" t="str">
        <f t="shared" si="7"/>
        <v/>
      </c>
      <c r="AH34" s="94"/>
      <c r="AI34" s="94"/>
      <c r="AJ34" s="91" t="str">
        <f t="shared" si="8"/>
        <v/>
      </c>
      <c r="AK34" s="94"/>
      <c r="AL34" s="100" t="str">
        <f t="shared" si="2"/>
        <v/>
      </c>
      <c r="AM34" s="100" t="str">
        <f t="shared" si="3"/>
        <v/>
      </c>
      <c r="AN34" s="111"/>
      <c r="AO34" s="111"/>
      <c r="AP34" s="123"/>
      <c r="AQ34" s="124"/>
      <c r="AR34" s="111"/>
      <c r="AS34" s="111"/>
      <c r="AT34" s="111"/>
      <c r="AU34" s="111"/>
      <c r="AV34" s="111"/>
      <c r="AW34" s="111"/>
      <c r="AX34" s="111"/>
      <c r="AY34" s="111"/>
      <c r="AZ34" s="111"/>
      <c r="BA34" s="111"/>
      <c r="BB34" s="111"/>
      <c r="BC34" s="81"/>
      <c r="BD34" s="79"/>
      <c r="BE34" s="80"/>
      <c r="BF34" s="80"/>
      <c r="BG34" s="80"/>
      <c r="BH34" s="80"/>
    </row>
    <row r="35" spans="1:60" x14ac:dyDescent="0.25">
      <c r="A35" s="186"/>
      <c r="B35" s="121"/>
      <c r="C35" s="121"/>
      <c r="D35" s="125"/>
      <c r="E35" s="121"/>
      <c r="F35" s="131"/>
      <c r="G35" s="132"/>
      <c r="H35" s="121"/>
      <c r="I35" s="111"/>
      <c r="J35" s="121"/>
      <c r="K35" s="111"/>
      <c r="L35" s="111"/>
      <c r="M35" s="111"/>
      <c r="N35" s="73"/>
      <c r="O35" s="73"/>
      <c r="P35" s="73"/>
      <c r="Q35" s="91" t="str">
        <f t="shared" si="4"/>
        <v/>
      </c>
      <c r="R35" s="94"/>
      <c r="S35" s="91" t="str">
        <f t="shared" si="5"/>
        <v/>
      </c>
      <c r="T35" s="93"/>
      <c r="U35" s="91" t="str">
        <f t="shared" si="0"/>
        <v/>
      </c>
      <c r="V35" s="73"/>
      <c r="W35" s="93"/>
      <c r="X35" s="91" t="str">
        <f t="shared" si="9"/>
        <v/>
      </c>
      <c r="Y35" s="94"/>
      <c r="Z35" s="94"/>
      <c r="AA35" s="91" t="str">
        <f t="shared" si="6"/>
        <v/>
      </c>
      <c r="AB35" s="94"/>
      <c r="AC35" s="94"/>
      <c r="AD35" s="91" t="str">
        <f t="shared" si="1"/>
        <v/>
      </c>
      <c r="AE35" s="94"/>
      <c r="AF35" s="94"/>
      <c r="AG35" s="91" t="str">
        <f t="shared" si="7"/>
        <v/>
      </c>
      <c r="AH35" s="94"/>
      <c r="AI35" s="94"/>
      <c r="AJ35" s="91" t="str">
        <f t="shared" si="8"/>
        <v/>
      </c>
      <c r="AK35" s="94"/>
      <c r="AL35" s="100" t="str">
        <f t="shared" si="2"/>
        <v/>
      </c>
      <c r="AM35" s="100" t="str">
        <f t="shared" si="3"/>
        <v/>
      </c>
      <c r="AN35" s="111"/>
      <c r="AO35" s="111"/>
      <c r="AP35" s="123"/>
      <c r="AQ35" s="124"/>
      <c r="AR35" s="111"/>
      <c r="AS35" s="111"/>
      <c r="AT35" s="111"/>
      <c r="AU35" s="111"/>
      <c r="AV35" s="111"/>
      <c r="AW35" s="111"/>
      <c r="AX35" s="111"/>
      <c r="AY35" s="111"/>
      <c r="AZ35" s="111"/>
      <c r="BA35" s="111"/>
      <c r="BB35" s="111"/>
      <c r="BC35" s="81"/>
      <c r="BD35" s="79"/>
      <c r="BE35" s="80"/>
      <c r="BF35" s="80"/>
      <c r="BG35" s="80"/>
      <c r="BH35" s="80"/>
    </row>
    <row r="36" spans="1:60" x14ac:dyDescent="0.25">
      <c r="A36" s="186"/>
      <c r="B36" s="121"/>
      <c r="C36" s="121"/>
      <c r="D36" s="125"/>
      <c r="E36" s="121"/>
      <c r="F36" s="131"/>
      <c r="G36" s="132"/>
      <c r="H36" s="121"/>
      <c r="I36" s="111" t="str">
        <f>IF(H36="","",VLOOKUP(H36,[2]Tablas!$A$2:$B$6,2,FALSE))</f>
        <v/>
      </c>
      <c r="J36" s="121"/>
      <c r="K36" s="111" t="str">
        <f>IF(J36="","",VLOOKUP(J36,[2]Tablas!$E$2:$F$6,2,FALSE))</f>
        <v/>
      </c>
      <c r="L36" s="111" t="str">
        <f>IFERROR(VLOOKUP(M36,[2]Tablas!$F$9:$G$22,2,FALSE),"")</f>
        <v/>
      </c>
      <c r="M36" s="111" t="str">
        <f>IFERROR(+I36*K36,"")</f>
        <v/>
      </c>
      <c r="N36" s="73"/>
      <c r="O36" s="73"/>
      <c r="P36" s="73"/>
      <c r="Q36" s="91" t="str">
        <f t="shared" si="4"/>
        <v/>
      </c>
      <c r="R36" s="94"/>
      <c r="S36" s="91" t="str">
        <f t="shared" si="5"/>
        <v/>
      </c>
      <c r="T36" s="93"/>
      <c r="U36" s="91" t="str">
        <f t="shared" si="0"/>
        <v/>
      </c>
      <c r="V36" s="73"/>
      <c r="W36" s="93"/>
      <c r="X36" s="91" t="str">
        <f t="shared" si="9"/>
        <v/>
      </c>
      <c r="Y36" s="94"/>
      <c r="Z36" s="94"/>
      <c r="AA36" s="91" t="str">
        <f t="shared" si="6"/>
        <v/>
      </c>
      <c r="AB36" s="94"/>
      <c r="AC36" s="94"/>
      <c r="AD36" s="91" t="str">
        <f t="shared" si="1"/>
        <v/>
      </c>
      <c r="AE36" s="94"/>
      <c r="AF36" s="94"/>
      <c r="AG36" s="91" t="str">
        <f t="shared" si="7"/>
        <v/>
      </c>
      <c r="AH36" s="94"/>
      <c r="AI36" s="94"/>
      <c r="AJ36" s="91" t="str">
        <f t="shared" si="8"/>
        <v/>
      </c>
      <c r="AK36" s="94"/>
      <c r="AL36" s="100" t="str">
        <f t="shared" si="2"/>
        <v/>
      </c>
      <c r="AM36" s="100" t="str">
        <f t="shared" si="3"/>
        <v/>
      </c>
      <c r="AN36" s="122">
        <f>ROUND(MIN(AL36:AL40),0)</f>
        <v>0</v>
      </c>
      <c r="AO36" s="122">
        <f>ROUND(MIN(AM36:AM40),0)</f>
        <v>0</v>
      </c>
      <c r="AP36" s="123"/>
      <c r="AQ36" s="124"/>
      <c r="AR36" s="122"/>
      <c r="AS36" s="122"/>
      <c r="AT36" s="111"/>
      <c r="AU36" s="111"/>
      <c r="AV36" s="111"/>
      <c r="AW36" s="111"/>
      <c r="AX36" s="111"/>
      <c r="AY36" s="111"/>
      <c r="AZ36" s="111"/>
      <c r="BA36" s="111"/>
      <c r="BB36" s="111"/>
      <c r="BC36" s="78"/>
      <c r="BD36" s="79"/>
      <c r="BE36" s="80"/>
      <c r="BF36" s="80"/>
      <c r="BG36" s="80"/>
      <c r="BH36" s="80"/>
    </row>
    <row r="37" spans="1:60" x14ac:dyDescent="0.25">
      <c r="A37" s="186"/>
      <c r="B37" s="121"/>
      <c r="C37" s="121"/>
      <c r="D37" s="125"/>
      <c r="E37" s="121"/>
      <c r="F37" s="131"/>
      <c r="G37" s="132"/>
      <c r="H37" s="121"/>
      <c r="I37" s="111"/>
      <c r="J37" s="121"/>
      <c r="K37" s="111"/>
      <c r="L37" s="111"/>
      <c r="M37" s="111"/>
      <c r="N37" s="73"/>
      <c r="O37" s="73"/>
      <c r="P37" s="73"/>
      <c r="Q37" s="91" t="str">
        <f t="shared" si="4"/>
        <v/>
      </c>
      <c r="R37" s="94"/>
      <c r="S37" s="91" t="str">
        <f t="shared" si="5"/>
        <v/>
      </c>
      <c r="T37" s="93"/>
      <c r="U37" s="91" t="str">
        <f t="shared" si="0"/>
        <v/>
      </c>
      <c r="V37" s="73"/>
      <c r="W37" s="93"/>
      <c r="X37" s="91" t="str">
        <f t="shared" si="9"/>
        <v/>
      </c>
      <c r="Y37" s="94"/>
      <c r="Z37" s="94"/>
      <c r="AA37" s="91" t="str">
        <f t="shared" si="6"/>
        <v/>
      </c>
      <c r="AB37" s="94"/>
      <c r="AC37" s="94"/>
      <c r="AD37" s="91" t="str">
        <f t="shared" si="1"/>
        <v/>
      </c>
      <c r="AE37" s="94"/>
      <c r="AF37" s="94"/>
      <c r="AG37" s="91" t="str">
        <f t="shared" si="7"/>
        <v/>
      </c>
      <c r="AH37" s="94"/>
      <c r="AI37" s="94"/>
      <c r="AJ37" s="91" t="str">
        <f t="shared" si="8"/>
        <v/>
      </c>
      <c r="AK37" s="94"/>
      <c r="AL37" s="100" t="str">
        <f t="shared" si="2"/>
        <v/>
      </c>
      <c r="AM37" s="100" t="str">
        <f t="shared" si="3"/>
        <v/>
      </c>
      <c r="AN37" s="111"/>
      <c r="AO37" s="111"/>
      <c r="AP37" s="123"/>
      <c r="AQ37" s="124"/>
      <c r="AR37" s="111"/>
      <c r="AS37" s="111"/>
      <c r="AT37" s="111"/>
      <c r="AU37" s="111"/>
      <c r="AV37" s="111"/>
      <c r="AW37" s="111"/>
      <c r="AX37" s="111"/>
      <c r="AY37" s="111"/>
      <c r="AZ37" s="111"/>
      <c r="BA37" s="111"/>
      <c r="BB37" s="111"/>
      <c r="BC37" s="81"/>
      <c r="BD37" s="79"/>
      <c r="BE37" s="80"/>
      <c r="BF37" s="80"/>
      <c r="BG37" s="80"/>
      <c r="BH37" s="80"/>
    </row>
    <row r="38" spans="1:60" x14ac:dyDescent="0.25">
      <c r="A38" s="186"/>
      <c r="B38" s="121"/>
      <c r="C38" s="121"/>
      <c r="D38" s="125"/>
      <c r="E38" s="121"/>
      <c r="F38" s="131"/>
      <c r="G38" s="132"/>
      <c r="H38" s="121"/>
      <c r="I38" s="111"/>
      <c r="J38" s="121"/>
      <c r="K38" s="111"/>
      <c r="L38" s="111"/>
      <c r="M38" s="111"/>
      <c r="N38" s="73"/>
      <c r="O38" s="73"/>
      <c r="P38" s="73"/>
      <c r="Q38" s="91" t="str">
        <f t="shared" si="4"/>
        <v/>
      </c>
      <c r="R38" s="94"/>
      <c r="S38" s="91" t="str">
        <f t="shared" si="5"/>
        <v/>
      </c>
      <c r="T38" s="93"/>
      <c r="U38" s="91" t="str">
        <f t="shared" si="0"/>
        <v/>
      </c>
      <c r="V38" s="73"/>
      <c r="W38" s="93"/>
      <c r="X38" s="91" t="str">
        <f t="shared" si="9"/>
        <v/>
      </c>
      <c r="Y38" s="94"/>
      <c r="Z38" s="94"/>
      <c r="AA38" s="91" t="str">
        <f t="shared" si="6"/>
        <v/>
      </c>
      <c r="AB38" s="94"/>
      <c r="AC38" s="94"/>
      <c r="AD38" s="91" t="str">
        <f t="shared" si="1"/>
        <v/>
      </c>
      <c r="AE38" s="94"/>
      <c r="AF38" s="94"/>
      <c r="AG38" s="91" t="str">
        <f t="shared" si="7"/>
        <v/>
      </c>
      <c r="AH38" s="94"/>
      <c r="AI38" s="94"/>
      <c r="AJ38" s="91" t="str">
        <f t="shared" si="8"/>
        <v/>
      </c>
      <c r="AK38" s="94"/>
      <c r="AL38" s="100" t="str">
        <f t="shared" si="2"/>
        <v/>
      </c>
      <c r="AM38" s="100" t="str">
        <f t="shared" si="3"/>
        <v/>
      </c>
      <c r="AN38" s="111"/>
      <c r="AO38" s="111"/>
      <c r="AP38" s="123"/>
      <c r="AQ38" s="124"/>
      <c r="AR38" s="111"/>
      <c r="AS38" s="111"/>
      <c r="AT38" s="111"/>
      <c r="AU38" s="111"/>
      <c r="AV38" s="111"/>
      <c r="AW38" s="111"/>
      <c r="AX38" s="111"/>
      <c r="AY38" s="111"/>
      <c r="AZ38" s="111"/>
      <c r="BA38" s="111"/>
      <c r="BB38" s="111"/>
      <c r="BC38" s="81"/>
      <c r="BD38" s="79"/>
      <c r="BE38" s="80"/>
      <c r="BF38" s="80"/>
      <c r="BG38" s="80"/>
      <c r="BH38" s="80"/>
    </row>
    <row r="39" spans="1:60" x14ac:dyDescent="0.25">
      <c r="A39" s="186"/>
      <c r="B39" s="121"/>
      <c r="C39" s="121"/>
      <c r="D39" s="125"/>
      <c r="E39" s="121"/>
      <c r="F39" s="131"/>
      <c r="G39" s="132"/>
      <c r="H39" s="121"/>
      <c r="I39" s="111"/>
      <c r="J39" s="121"/>
      <c r="K39" s="111"/>
      <c r="L39" s="111"/>
      <c r="M39" s="111"/>
      <c r="N39" s="73"/>
      <c r="O39" s="73"/>
      <c r="P39" s="73"/>
      <c r="Q39" s="91" t="str">
        <f t="shared" si="4"/>
        <v/>
      </c>
      <c r="R39" s="94"/>
      <c r="S39" s="91" t="str">
        <f t="shared" si="5"/>
        <v/>
      </c>
      <c r="T39" s="93"/>
      <c r="U39" s="91" t="str">
        <f t="shared" si="0"/>
        <v/>
      </c>
      <c r="V39" s="73"/>
      <c r="W39" s="93"/>
      <c r="X39" s="91" t="str">
        <f t="shared" si="9"/>
        <v/>
      </c>
      <c r="Y39" s="94"/>
      <c r="Z39" s="94"/>
      <c r="AA39" s="91" t="str">
        <f t="shared" si="6"/>
        <v/>
      </c>
      <c r="AB39" s="94"/>
      <c r="AC39" s="94"/>
      <c r="AD39" s="91" t="str">
        <f t="shared" si="1"/>
        <v/>
      </c>
      <c r="AE39" s="94"/>
      <c r="AF39" s="94"/>
      <c r="AG39" s="91" t="str">
        <f t="shared" si="7"/>
        <v/>
      </c>
      <c r="AH39" s="94"/>
      <c r="AI39" s="94"/>
      <c r="AJ39" s="91" t="str">
        <f t="shared" si="8"/>
        <v/>
      </c>
      <c r="AK39" s="94"/>
      <c r="AL39" s="100" t="str">
        <f t="shared" si="2"/>
        <v/>
      </c>
      <c r="AM39" s="100" t="str">
        <f t="shared" si="3"/>
        <v/>
      </c>
      <c r="AN39" s="111"/>
      <c r="AO39" s="111"/>
      <c r="AP39" s="123"/>
      <c r="AQ39" s="124"/>
      <c r="AR39" s="111"/>
      <c r="AS39" s="111"/>
      <c r="AT39" s="111"/>
      <c r="AU39" s="111"/>
      <c r="AV39" s="111"/>
      <c r="AW39" s="111"/>
      <c r="AX39" s="111"/>
      <c r="AY39" s="111"/>
      <c r="AZ39" s="111"/>
      <c r="BA39" s="111"/>
      <c r="BB39" s="111"/>
      <c r="BC39" s="81"/>
      <c r="BD39" s="79"/>
      <c r="BE39" s="80"/>
      <c r="BF39" s="80"/>
      <c r="BG39" s="80"/>
      <c r="BH39" s="80"/>
    </row>
    <row r="40" spans="1:60" x14ac:dyDescent="0.25">
      <c r="A40" s="186"/>
      <c r="B40" s="121"/>
      <c r="C40" s="121"/>
      <c r="D40" s="125"/>
      <c r="E40" s="121"/>
      <c r="F40" s="131"/>
      <c r="G40" s="132"/>
      <c r="H40" s="121"/>
      <c r="I40" s="111"/>
      <c r="J40" s="121"/>
      <c r="K40" s="111"/>
      <c r="L40" s="111"/>
      <c r="M40" s="111"/>
      <c r="N40" s="73"/>
      <c r="O40" s="73"/>
      <c r="P40" s="73"/>
      <c r="Q40" s="91" t="str">
        <f t="shared" si="4"/>
        <v/>
      </c>
      <c r="R40" s="94"/>
      <c r="S40" s="91" t="str">
        <f t="shared" si="5"/>
        <v/>
      </c>
      <c r="T40" s="93"/>
      <c r="U40" s="91" t="str">
        <f t="shared" si="0"/>
        <v/>
      </c>
      <c r="V40" s="73"/>
      <c r="W40" s="93"/>
      <c r="X40" s="91" t="str">
        <f t="shared" si="9"/>
        <v/>
      </c>
      <c r="Y40" s="94"/>
      <c r="Z40" s="94"/>
      <c r="AA40" s="91" t="str">
        <f t="shared" si="6"/>
        <v/>
      </c>
      <c r="AB40" s="94"/>
      <c r="AC40" s="94"/>
      <c r="AD40" s="91" t="str">
        <f t="shared" si="1"/>
        <v/>
      </c>
      <c r="AE40" s="94"/>
      <c r="AF40" s="94"/>
      <c r="AG40" s="91" t="str">
        <f t="shared" si="7"/>
        <v/>
      </c>
      <c r="AH40" s="94"/>
      <c r="AI40" s="94"/>
      <c r="AJ40" s="91" t="str">
        <f t="shared" si="8"/>
        <v/>
      </c>
      <c r="AK40" s="94"/>
      <c r="AL40" s="100" t="str">
        <f t="shared" si="2"/>
        <v/>
      </c>
      <c r="AM40" s="100" t="str">
        <f t="shared" si="3"/>
        <v/>
      </c>
      <c r="AN40" s="111"/>
      <c r="AO40" s="111"/>
      <c r="AP40" s="123"/>
      <c r="AQ40" s="124"/>
      <c r="AR40" s="111"/>
      <c r="AS40" s="111"/>
      <c r="AT40" s="111"/>
      <c r="AU40" s="111"/>
      <c r="AV40" s="111"/>
      <c r="AW40" s="111"/>
      <c r="AX40" s="111"/>
      <c r="AY40" s="111"/>
      <c r="AZ40" s="111"/>
      <c r="BA40" s="111"/>
      <c r="BB40" s="111"/>
      <c r="BC40" s="81"/>
      <c r="BD40" s="79"/>
      <c r="BE40" s="80"/>
      <c r="BF40" s="80"/>
      <c r="BG40" s="80"/>
      <c r="BH40" s="80"/>
    </row>
    <row r="41" spans="1:60" x14ac:dyDescent="0.25">
      <c r="A41" s="186"/>
      <c r="B41" s="121"/>
      <c r="C41" s="121"/>
      <c r="D41" s="125"/>
      <c r="E41" s="121"/>
      <c r="F41" s="131"/>
      <c r="G41" s="132"/>
      <c r="H41" s="121"/>
      <c r="I41" s="111" t="str">
        <f>IF(H41="","",VLOOKUP(H41,[2]Tablas!$A$2:$B$6,2,FALSE))</f>
        <v/>
      </c>
      <c r="J41" s="121"/>
      <c r="K41" s="111" t="str">
        <f>IF(J41="","",VLOOKUP(J41,[2]Tablas!$E$2:$F$6,2,FALSE))</f>
        <v/>
      </c>
      <c r="L41" s="111" t="str">
        <f>IFERROR(VLOOKUP(M41,[2]Tablas!$F$9:$G$22,2,FALSE),"")</f>
        <v/>
      </c>
      <c r="M41" s="111" t="str">
        <f>IFERROR(+I41*K41,"")</f>
        <v/>
      </c>
      <c r="N41" s="73"/>
      <c r="O41" s="73"/>
      <c r="P41" s="73"/>
      <c r="Q41" s="91" t="str">
        <f t="shared" si="4"/>
        <v/>
      </c>
      <c r="R41" s="94"/>
      <c r="S41" s="91" t="str">
        <f t="shared" si="5"/>
        <v/>
      </c>
      <c r="T41" s="93"/>
      <c r="U41" s="91" t="str">
        <f t="shared" si="0"/>
        <v/>
      </c>
      <c r="V41" s="73"/>
      <c r="W41" s="93"/>
      <c r="X41" s="91" t="str">
        <f t="shared" si="9"/>
        <v/>
      </c>
      <c r="Y41" s="94"/>
      <c r="Z41" s="94"/>
      <c r="AA41" s="91" t="str">
        <f t="shared" si="6"/>
        <v/>
      </c>
      <c r="AB41" s="94"/>
      <c r="AC41" s="94"/>
      <c r="AD41" s="91" t="str">
        <f t="shared" si="1"/>
        <v/>
      </c>
      <c r="AE41" s="94"/>
      <c r="AF41" s="94"/>
      <c r="AG41" s="91" t="str">
        <f t="shared" si="7"/>
        <v/>
      </c>
      <c r="AH41" s="94"/>
      <c r="AI41" s="94"/>
      <c r="AJ41" s="91" t="str">
        <f t="shared" si="8"/>
        <v/>
      </c>
      <c r="AK41" s="94"/>
      <c r="AL41" s="100" t="str">
        <f t="shared" si="2"/>
        <v/>
      </c>
      <c r="AM41" s="100" t="str">
        <f t="shared" si="3"/>
        <v/>
      </c>
      <c r="AN41" s="122">
        <f>ROUND(MIN(AL41:AL45),0)</f>
        <v>0</v>
      </c>
      <c r="AO41" s="122">
        <f>ROUND(MIN(AM41:AM45),0)</f>
        <v>0</v>
      </c>
      <c r="AP41" s="123"/>
      <c r="AQ41" s="124"/>
      <c r="AR41" s="122"/>
      <c r="AS41" s="122"/>
      <c r="AT41" s="111"/>
      <c r="AU41" s="111"/>
      <c r="AV41" s="111"/>
      <c r="AW41" s="111"/>
      <c r="AX41" s="111"/>
      <c r="AY41" s="111"/>
      <c r="AZ41" s="111"/>
      <c r="BA41" s="111"/>
      <c r="BB41" s="111"/>
      <c r="BC41" s="78"/>
      <c r="BD41" s="79"/>
      <c r="BE41" s="80"/>
      <c r="BF41" s="80"/>
      <c r="BG41" s="80"/>
      <c r="BH41" s="80"/>
    </row>
    <row r="42" spans="1:60" x14ac:dyDescent="0.25">
      <c r="A42" s="186"/>
      <c r="B42" s="121"/>
      <c r="C42" s="121"/>
      <c r="D42" s="125"/>
      <c r="E42" s="121"/>
      <c r="F42" s="131"/>
      <c r="G42" s="132"/>
      <c r="H42" s="121"/>
      <c r="I42" s="111"/>
      <c r="J42" s="121"/>
      <c r="K42" s="111"/>
      <c r="L42" s="111"/>
      <c r="M42" s="111"/>
      <c r="N42" s="73"/>
      <c r="O42" s="73"/>
      <c r="P42" s="73"/>
      <c r="Q42" s="91" t="str">
        <f t="shared" si="4"/>
        <v/>
      </c>
      <c r="R42" s="94"/>
      <c r="S42" s="91" t="str">
        <f t="shared" si="5"/>
        <v/>
      </c>
      <c r="T42" s="93"/>
      <c r="U42" s="91" t="str">
        <f t="shared" si="0"/>
        <v/>
      </c>
      <c r="V42" s="73"/>
      <c r="W42" s="93"/>
      <c r="X42" s="91" t="str">
        <f t="shared" si="9"/>
        <v/>
      </c>
      <c r="Y42" s="94"/>
      <c r="Z42" s="94"/>
      <c r="AA42" s="91" t="str">
        <f t="shared" si="6"/>
        <v/>
      </c>
      <c r="AB42" s="94"/>
      <c r="AC42" s="94"/>
      <c r="AD42" s="91" t="str">
        <f t="shared" si="1"/>
        <v/>
      </c>
      <c r="AE42" s="94"/>
      <c r="AF42" s="94"/>
      <c r="AG42" s="91" t="str">
        <f t="shared" si="7"/>
        <v/>
      </c>
      <c r="AH42" s="94"/>
      <c r="AI42" s="94"/>
      <c r="AJ42" s="91" t="str">
        <f t="shared" si="8"/>
        <v/>
      </c>
      <c r="AK42" s="94"/>
      <c r="AL42" s="100" t="str">
        <f t="shared" si="2"/>
        <v/>
      </c>
      <c r="AM42" s="100" t="str">
        <f t="shared" si="3"/>
        <v/>
      </c>
      <c r="AN42" s="111"/>
      <c r="AO42" s="111"/>
      <c r="AP42" s="123"/>
      <c r="AQ42" s="124"/>
      <c r="AR42" s="111"/>
      <c r="AS42" s="111"/>
      <c r="AT42" s="111"/>
      <c r="AU42" s="111"/>
      <c r="AV42" s="111"/>
      <c r="AW42" s="111"/>
      <c r="AX42" s="111"/>
      <c r="AY42" s="111"/>
      <c r="AZ42" s="111"/>
      <c r="BA42" s="111"/>
      <c r="BB42" s="111"/>
      <c r="BC42" s="81"/>
      <c r="BD42" s="79"/>
      <c r="BE42" s="80"/>
      <c r="BF42" s="80"/>
      <c r="BG42" s="80"/>
      <c r="BH42" s="80"/>
    </row>
    <row r="43" spans="1:60" x14ac:dyDescent="0.25">
      <c r="A43" s="186"/>
      <c r="B43" s="121"/>
      <c r="C43" s="121"/>
      <c r="D43" s="125"/>
      <c r="E43" s="121"/>
      <c r="F43" s="131"/>
      <c r="G43" s="132"/>
      <c r="H43" s="121"/>
      <c r="I43" s="111"/>
      <c r="J43" s="121"/>
      <c r="K43" s="111"/>
      <c r="L43" s="111"/>
      <c r="M43" s="111"/>
      <c r="N43" s="73"/>
      <c r="O43" s="73"/>
      <c r="P43" s="73"/>
      <c r="Q43" s="91" t="str">
        <f t="shared" si="4"/>
        <v/>
      </c>
      <c r="R43" s="94"/>
      <c r="S43" s="91" t="str">
        <f t="shared" si="5"/>
        <v/>
      </c>
      <c r="T43" s="93"/>
      <c r="U43" s="91" t="str">
        <f t="shared" si="0"/>
        <v/>
      </c>
      <c r="V43" s="73"/>
      <c r="W43" s="93"/>
      <c r="X43" s="91" t="str">
        <f t="shared" si="9"/>
        <v/>
      </c>
      <c r="Y43" s="94"/>
      <c r="Z43" s="94"/>
      <c r="AA43" s="91" t="str">
        <f t="shared" si="6"/>
        <v/>
      </c>
      <c r="AB43" s="94"/>
      <c r="AC43" s="94"/>
      <c r="AD43" s="91" t="str">
        <f t="shared" si="1"/>
        <v/>
      </c>
      <c r="AE43" s="94"/>
      <c r="AF43" s="94"/>
      <c r="AG43" s="91" t="str">
        <f t="shared" si="7"/>
        <v/>
      </c>
      <c r="AH43" s="94"/>
      <c r="AI43" s="94"/>
      <c r="AJ43" s="91" t="str">
        <f t="shared" si="8"/>
        <v/>
      </c>
      <c r="AK43" s="94"/>
      <c r="AL43" s="100" t="str">
        <f t="shared" si="2"/>
        <v/>
      </c>
      <c r="AM43" s="100" t="str">
        <f t="shared" si="3"/>
        <v/>
      </c>
      <c r="AN43" s="111"/>
      <c r="AO43" s="111"/>
      <c r="AP43" s="123"/>
      <c r="AQ43" s="124"/>
      <c r="AR43" s="111"/>
      <c r="AS43" s="111"/>
      <c r="AT43" s="111"/>
      <c r="AU43" s="111"/>
      <c r="AV43" s="111"/>
      <c r="AW43" s="111"/>
      <c r="AX43" s="111"/>
      <c r="AY43" s="111"/>
      <c r="AZ43" s="111"/>
      <c r="BA43" s="111"/>
      <c r="BB43" s="111"/>
      <c r="BC43" s="81"/>
      <c r="BD43" s="79"/>
      <c r="BE43" s="80"/>
      <c r="BF43" s="80"/>
      <c r="BG43" s="80"/>
      <c r="BH43" s="80"/>
    </row>
    <row r="44" spans="1:60" x14ac:dyDescent="0.25">
      <c r="A44" s="186"/>
      <c r="B44" s="121"/>
      <c r="C44" s="121"/>
      <c r="D44" s="125"/>
      <c r="E44" s="121"/>
      <c r="F44" s="131"/>
      <c r="G44" s="132"/>
      <c r="H44" s="121"/>
      <c r="I44" s="111"/>
      <c r="J44" s="121"/>
      <c r="K44" s="111"/>
      <c r="L44" s="111"/>
      <c r="M44" s="111"/>
      <c r="N44" s="73"/>
      <c r="O44" s="73"/>
      <c r="P44" s="73"/>
      <c r="Q44" s="91" t="str">
        <f t="shared" si="4"/>
        <v/>
      </c>
      <c r="R44" s="94"/>
      <c r="S44" s="91" t="str">
        <f t="shared" si="5"/>
        <v/>
      </c>
      <c r="T44" s="93"/>
      <c r="U44" s="91" t="str">
        <f t="shared" si="0"/>
        <v/>
      </c>
      <c r="V44" s="73"/>
      <c r="W44" s="93"/>
      <c r="X44" s="91" t="str">
        <f t="shared" si="9"/>
        <v/>
      </c>
      <c r="Y44" s="94"/>
      <c r="Z44" s="94"/>
      <c r="AA44" s="91" t="str">
        <f t="shared" si="6"/>
        <v/>
      </c>
      <c r="AB44" s="94"/>
      <c r="AC44" s="94"/>
      <c r="AD44" s="91" t="str">
        <f t="shared" si="1"/>
        <v/>
      </c>
      <c r="AE44" s="94"/>
      <c r="AF44" s="94"/>
      <c r="AG44" s="91" t="str">
        <f t="shared" si="7"/>
        <v/>
      </c>
      <c r="AH44" s="94"/>
      <c r="AI44" s="94"/>
      <c r="AJ44" s="91" t="str">
        <f t="shared" si="8"/>
        <v/>
      </c>
      <c r="AK44" s="94"/>
      <c r="AL44" s="100" t="str">
        <f t="shared" si="2"/>
        <v/>
      </c>
      <c r="AM44" s="100" t="str">
        <f t="shared" si="3"/>
        <v/>
      </c>
      <c r="AN44" s="111"/>
      <c r="AO44" s="111"/>
      <c r="AP44" s="123"/>
      <c r="AQ44" s="124"/>
      <c r="AR44" s="111"/>
      <c r="AS44" s="111"/>
      <c r="AT44" s="111"/>
      <c r="AU44" s="111"/>
      <c r="AV44" s="111"/>
      <c r="AW44" s="111"/>
      <c r="AX44" s="111"/>
      <c r="AY44" s="111"/>
      <c r="AZ44" s="111"/>
      <c r="BA44" s="111"/>
      <c r="BB44" s="111"/>
      <c r="BC44" s="81"/>
      <c r="BD44" s="79"/>
      <c r="BE44" s="80"/>
      <c r="BF44" s="80"/>
      <c r="BG44" s="80"/>
      <c r="BH44" s="80"/>
    </row>
    <row r="45" spans="1:60" x14ac:dyDescent="0.25">
      <c r="A45" s="186"/>
      <c r="B45" s="121"/>
      <c r="C45" s="121"/>
      <c r="D45" s="125"/>
      <c r="E45" s="121"/>
      <c r="F45" s="131"/>
      <c r="G45" s="132"/>
      <c r="H45" s="121"/>
      <c r="I45" s="111"/>
      <c r="J45" s="121"/>
      <c r="K45" s="111"/>
      <c r="L45" s="111"/>
      <c r="M45" s="111"/>
      <c r="N45" s="73"/>
      <c r="O45" s="73"/>
      <c r="P45" s="73"/>
      <c r="Q45" s="91" t="str">
        <f t="shared" si="4"/>
        <v/>
      </c>
      <c r="R45" s="94"/>
      <c r="S45" s="91" t="str">
        <f t="shared" si="5"/>
        <v/>
      </c>
      <c r="T45" s="93"/>
      <c r="U45" s="91" t="str">
        <f t="shared" si="0"/>
        <v/>
      </c>
      <c r="V45" s="73"/>
      <c r="W45" s="93"/>
      <c r="X45" s="91" t="str">
        <f t="shared" si="9"/>
        <v/>
      </c>
      <c r="Y45" s="94"/>
      <c r="Z45" s="94"/>
      <c r="AA45" s="91" t="str">
        <f t="shared" si="6"/>
        <v/>
      </c>
      <c r="AB45" s="94"/>
      <c r="AC45" s="94"/>
      <c r="AD45" s="91" t="str">
        <f t="shared" si="1"/>
        <v/>
      </c>
      <c r="AE45" s="94"/>
      <c r="AF45" s="94"/>
      <c r="AG45" s="91" t="str">
        <f t="shared" si="7"/>
        <v/>
      </c>
      <c r="AH45" s="94"/>
      <c r="AI45" s="94"/>
      <c r="AJ45" s="91" t="str">
        <f t="shared" si="8"/>
        <v/>
      </c>
      <c r="AK45" s="94"/>
      <c r="AL45" s="100" t="str">
        <f t="shared" si="2"/>
        <v/>
      </c>
      <c r="AM45" s="100" t="str">
        <f t="shared" si="3"/>
        <v/>
      </c>
      <c r="AN45" s="111"/>
      <c r="AO45" s="111"/>
      <c r="AP45" s="123"/>
      <c r="AQ45" s="124"/>
      <c r="AR45" s="111"/>
      <c r="AS45" s="111"/>
      <c r="AT45" s="111"/>
      <c r="AU45" s="111"/>
      <c r="AV45" s="111"/>
      <c r="AW45" s="111"/>
      <c r="AX45" s="111"/>
      <c r="AY45" s="111"/>
      <c r="AZ45" s="111"/>
      <c r="BA45" s="111"/>
      <c r="BB45" s="111"/>
      <c r="BC45" s="81"/>
      <c r="BD45" s="79"/>
      <c r="BE45" s="80"/>
      <c r="BF45" s="80"/>
      <c r="BG45" s="80"/>
      <c r="BH45" s="80"/>
    </row>
    <row r="46" spans="1:60" x14ac:dyDescent="0.25">
      <c r="A46" s="186"/>
      <c r="B46" s="121"/>
      <c r="C46" s="121"/>
      <c r="D46" s="125"/>
      <c r="E46" s="121"/>
      <c r="F46" s="131"/>
      <c r="G46" s="132"/>
      <c r="H46" s="121"/>
      <c r="I46" s="111" t="str">
        <f>IF(H46="","",VLOOKUP(H46,[2]Tablas!$A$2:$B$6,2,FALSE))</f>
        <v/>
      </c>
      <c r="J46" s="121"/>
      <c r="K46" s="111" t="str">
        <f>IF(J46="","",VLOOKUP(J46,[2]Tablas!$E$2:$F$6,2,FALSE))</f>
        <v/>
      </c>
      <c r="L46" s="111" t="str">
        <f>IFERROR(VLOOKUP(M46,[2]Tablas!$F$9:$G$22,2,FALSE),"")</f>
        <v/>
      </c>
      <c r="M46" s="111" t="str">
        <f>IFERROR(+I46*K46,"")</f>
        <v/>
      </c>
      <c r="N46" s="73"/>
      <c r="O46" s="73"/>
      <c r="P46" s="73"/>
      <c r="Q46" s="91" t="str">
        <f t="shared" si="4"/>
        <v/>
      </c>
      <c r="R46" s="94"/>
      <c r="S46" s="91" t="str">
        <f t="shared" si="5"/>
        <v/>
      </c>
      <c r="T46" s="93"/>
      <c r="U46" s="91" t="str">
        <f t="shared" si="0"/>
        <v/>
      </c>
      <c r="V46" s="73"/>
      <c r="W46" s="93"/>
      <c r="X46" s="91" t="str">
        <f t="shared" si="9"/>
        <v/>
      </c>
      <c r="Y46" s="94"/>
      <c r="Z46" s="94"/>
      <c r="AA46" s="91" t="str">
        <f t="shared" si="6"/>
        <v/>
      </c>
      <c r="AB46" s="94"/>
      <c r="AC46" s="94"/>
      <c r="AD46" s="91" t="str">
        <f t="shared" si="1"/>
        <v/>
      </c>
      <c r="AE46" s="94"/>
      <c r="AF46" s="94"/>
      <c r="AG46" s="91" t="str">
        <f t="shared" si="7"/>
        <v/>
      </c>
      <c r="AH46" s="94"/>
      <c r="AI46" s="94"/>
      <c r="AJ46" s="91" t="str">
        <f t="shared" si="8"/>
        <v/>
      </c>
      <c r="AK46" s="94"/>
      <c r="AL46" s="100" t="str">
        <f t="shared" si="2"/>
        <v/>
      </c>
      <c r="AM46" s="100" t="str">
        <f t="shared" si="3"/>
        <v/>
      </c>
      <c r="AN46" s="122">
        <f>ROUND(MIN(AL46:AL50),0)</f>
        <v>0</v>
      </c>
      <c r="AO46" s="122">
        <f>ROUND(MIN(AM46:AM50),0)</f>
        <v>0</v>
      </c>
      <c r="AP46" s="123"/>
      <c r="AQ46" s="124"/>
      <c r="AR46" s="122"/>
      <c r="AS46" s="122"/>
      <c r="AT46" s="111"/>
      <c r="AU46" s="111"/>
      <c r="AV46" s="111"/>
      <c r="AW46" s="111"/>
      <c r="AX46" s="111"/>
      <c r="AY46" s="111"/>
      <c r="AZ46" s="111"/>
      <c r="BA46" s="111"/>
      <c r="BB46" s="111"/>
      <c r="BC46" s="78"/>
      <c r="BD46" s="79"/>
      <c r="BE46" s="80"/>
      <c r="BF46" s="80"/>
      <c r="BG46" s="80"/>
      <c r="BH46" s="80"/>
    </row>
    <row r="47" spans="1:60" x14ac:dyDescent="0.25">
      <c r="A47" s="186"/>
      <c r="B47" s="121"/>
      <c r="C47" s="121"/>
      <c r="D47" s="125"/>
      <c r="E47" s="121"/>
      <c r="F47" s="131"/>
      <c r="G47" s="132"/>
      <c r="H47" s="121"/>
      <c r="I47" s="111"/>
      <c r="J47" s="121"/>
      <c r="K47" s="111"/>
      <c r="L47" s="111"/>
      <c r="M47" s="111"/>
      <c r="N47" s="73"/>
      <c r="O47" s="73"/>
      <c r="P47" s="73"/>
      <c r="Q47" s="91" t="str">
        <f t="shared" si="4"/>
        <v/>
      </c>
      <c r="R47" s="94"/>
      <c r="S47" s="91" t="str">
        <f t="shared" si="5"/>
        <v/>
      </c>
      <c r="T47" s="93"/>
      <c r="U47" s="91" t="str">
        <f t="shared" si="0"/>
        <v/>
      </c>
      <c r="V47" s="73"/>
      <c r="W47" s="93"/>
      <c r="X47" s="91" t="str">
        <f t="shared" si="9"/>
        <v/>
      </c>
      <c r="Y47" s="94"/>
      <c r="Z47" s="94"/>
      <c r="AA47" s="91" t="str">
        <f t="shared" si="6"/>
        <v/>
      </c>
      <c r="AB47" s="94"/>
      <c r="AC47" s="94"/>
      <c r="AD47" s="91" t="str">
        <f t="shared" si="1"/>
        <v/>
      </c>
      <c r="AE47" s="94"/>
      <c r="AF47" s="94"/>
      <c r="AG47" s="91" t="str">
        <f t="shared" si="7"/>
        <v/>
      </c>
      <c r="AH47" s="94"/>
      <c r="AI47" s="94"/>
      <c r="AJ47" s="91" t="str">
        <f t="shared" si="8"/>
        <v/>
      </c>
      <c r="AK47" s="94"/>
      <c r="AL47" s="100" t="str">
        <f t="shared" si="2"/>
        <v/>
      </c>
      <c r="AM47" s="100" t="str">
        <f t="shared" si="3"/>
        <v/>
      </c>
      <c r="AN47" s="111"/>
      <c r="AO47" s="111"/>
      <c r="AP47" s="123"/>
      <c r="AQ47" s="124"/>
      <c r="AR47" s="111"/>
      <c r="AS47" s="111"/>
      <c r="AT47" s="111"/>
      <c r="AU47" s="111"/>
      <c r="AV47" s="111"/>
      <c r="AW47" s="111"/>
      <c r="AX47" s="111"/>
      <c r="AY47" s="111"/>
      <c r="AZ47" s="111"/>
      <c r="BA47" s="111"/>
      <c r="BB47" s="111"/>
      <c r="BC47" s="81"/>
      <c r="BD47" s="79"/>
      <c r="BE47" s="80"/>
      <c r="BF47" s="80"/>
      <c r="BG47" s="80"/>
      <c r="BH47" s="80"/>
    </row>
    <row r="48" spans="1:60" x14ac:dyDescent="0.25">
      <c r="A48" s="186"/>
      <c r="B48" s="121"/>
      <c r="C48" s="121"/>
      <c r="D48" s="125"/>
      <c r="E48" s="121"/>
      <c r="F48" s="131"/>
      <c r="G48" s="132"/>
      <c r="H48" s="121"/>
      <c r="I48" s="111"/>
      <c r="J48" s="121"/>
      <c r="K48" s="111"/>
      <c r="L48" s="111"/>
      <c r="M48" s="111"/>
      <c r="N48" s="73"/>
      <c r="O48" s="73"/>
      <c r="P48" s="73"/>
      <c r="Q48" s="91" t="str">
        <f t="shared" si="4"/>
        <v/>
      </c>
      <c r="R48" s="94"/>
      <c r="S48" s="91" t="str">
        <f t="shared" si="5"/>
        <v/>
      </c>
      <c r="T48" s="93"/>
      <c r="U48" s="91" t="str">
        <f t="shared" si="0"/>
        <v/>
      </c>
      <c r="V48" s="73"/>
      <c r="W48" s="93"/>
      <c r="X48" s="91" t="str">
        <f t="shared" si="9"/>
        <v/>
      </c>
      <c r="Y48" s="94"/>
      <c r="Z48" s="94"/>
      <c r="AA48" s="91" t="str">
        <f t="shared" si="6"/>
        <v/>
      </c>
      <c r="AB48" s="94"/>
      <c r="AC48" s="94"/>
      <c r="AD48" s="91" t="str">
        <f t="shared" si="1"/>
        <v/>
      </c>
      <c r="AE48" s="94"/>
      <c r="AF48" s="94"/>
      <c r="AG48" s="91" t="str">
        <f t="shared" si="7"/>
        <v/>
      </c>
      <c r="AH48" s="94"/>
      <c r="AI48" s="94"/>
      <c r="AJ48" s="91" t="str">
        <f t="shared" si="8"/>
        <v/>
      </c>
      <c r="AK48" s="94"/>
      <c r="AL48" s="100" t="str">
        <f t="shared" si="2"/>
        <v/>
      </c>
      <c r="AM48" s="100" t="str">
        <f t="shared" si="3"/>
        <v/>
      </c>
      <c r="AN48" s="111"/>
      <c r="AO48" s="111"/>
      <c r="AP48" s="123"/>
      <c r="AQ48" s="124"/>
      <c r="AR48" s="111"/>
      <c r="AS48" s="111"/>
      <c r="AT48" s="111"/>
      <c r="AU48" s="111"/>
      <c r="AV48" s="111"/>
      <c r="AW48" s="111"/>
      <c r="AX48" s="111"/>
      <c r="AY48" s="111"/>
      <c r="AZ48" s="111"/>
      <c r="BA48" s="111"/>
      <c r="BB48" s="111"/>
      <c r="BC48" s="81"/>
      <c r="BD48" s="79"/>
      <c r="BE48" s="80"/>
      <c r="BF48" s="80"/>
      <c r="BG48" s="80"/>
      <c r="BH48" s="80"/>
    </row>
    <row r="49" spans="1:60" x14ac:dyDescent="0.25">
      <c r="A49" s="186"/>
      <c r="B49" s="121"/>
      <c r="C49" s="121"/>
      <c r="D49" s="125"/>
      <c r="E49" s="121"/>
      <c r="F49" s="131"/>
      <c r="G49" s="132"/>
      <c r="H49" s="121"/>
      <c r="I49" s="111"/>
      <c r="J49" s="121"/>
      <c r="K49" s="111"/>
      <c r="L49" s="111"/>
      <c r="M49" s="111"/>
      <c r="N49" s="73"/>
      <c r="O49" s="73"/>
      <c r="P49" s="73"/>
      <c r="Q49" s="91" t="str">
        <f t="shared" si="4"/>
        <v/>
      </c>
      <c r="R49" s="94"/>
      <c r="S49" s="91" t="str">
        <f t="shared" si="5"/>
        <v/>
      </c>
      <c r="T49" s="93"/>
      <c r="U49" s="91" t="str">
        <f t="shared" si="0"/>
        <v/>
      </c>
      <c r="V49" s="73"/>
      <c r="W49" s="93"/>
      <c r="X49" s="91" t="str">
        <f t="shared" si="9"/>
        <v/>
      </c>
      <c r="Y49" s="94"/>
      <c r="Z49" s="94"/>
      <c r="AA49" s="91" t="str">
        <f t="shared" si="6"/>
        <v/>
      </c>
      <c r="AB49" s="94"/>
      <c r="AC49" s="94"/>
      <c r="AD49" s="91" t="str">
        <f t="shared" si="1"/>
        <v/>
      </c>
      <c r="AE49" s="94"/>
      <c r="AF49" s="94"/>
      <c r="AG49" s="91" t="str">
        <f t="shared" si="7"/>
        <v/>
      </c>
      <c r="AH49" s="94"/>
      <c r="AI49" s="94"/>
      <c r="AJ49" s="91" t="str">
        <f t="shared" si="8"/>
        <v/>
      </c>
      <c r="AK49" s="94"/>
      <c r="AL49" s="100" t="str">
        <f t="shared" si="2"/>
        <v/>
      </c>
      <c r="AM49" s="100" t="str">
        <f t="shared" si="3"/>
        <v/>
      </c>
      <c r="AN49" s="111"/>
      <c r="AO49" s="111"/>
      <c r="AP49" s="123"/>
      <c r="AQ49" s="124"/>
      <c r="AR49" s="111"/>
      <c r="AS49" s="111"/>
      <c r="AT49" s="111"/>
      <c r="AU49" s="111"/>
      <c r="AV49" s="111"/>
      <c r="AW49" s="111"/>
      <c r="AX49" s="111"/>
      <c r="AY49" s="111"/>
      <c r="AZ49" s="111"/>
      <c r="BA49" s="111"/>
      <c r="BB49" s="111"/>
      <c r="BC49" s="81"/>
      <c r="BD49" s="79"/>
      <c r="BE49" s="80"/>
      <c r="BF49" s="80"/>
      <c r="BG49" s="80"/>
      <c r="BH49" s="80"/>
    </row>
    <row r="50" spans="1:60" x14ac:dyDescent="0.25">
      <c r="A50" s="186"/>
      <c r="B50" s="121"/>
      <c r="C50" s="121"/>
      <c r="D50" s="125"/>
      <c r="E50" s="121"/>
      <c r="F50" s="131"/>
      <c r="G50" s="132"/>
      <c r="H50" s="121"/>
      <c r="I50" s="111"/>
      <c r="J50" s="121"/>
      <c r="K50" s="111"/>
      <c r="L50" s="111"/>
      <c r="M50" s="111"/>
      <c r="N50" s="73"/>
      <c r="O50" s="73"/>
      <c r="P50" s="73"/>
      <c r="Q50" s="91" t="str">
        <f t="shared" si="4"/>
        <v/>
      </c>
      <c r="R50" s="94"/>
      <c r="S50" s="91" t="str">
        <f t="shared" si="5"/>
        <v/>
      </c>
      <c r="T50" s="93"/>
      <c r="U50" s="91" t="str">
        <f t="shared" si="0"/>
        <v/>
      </c>
      <c r="V50" s="73"/>
      <c r="W50" s="93"/>
      <c r="X50" s="91" t="str">
        <f t="shared" si="9"/>
        <v/>
      </c>
      <c r="Y50" s="94"/>
      <c r="Z50" s="94"/>
      <c r="AA50" s="91" t="str">
        <f t="shared" si="6"/>
        <v/>
      </c>
      <c r="AB50" s="94"/>
      <c r="AC50" s="94"/>
      <c r="AD50" s="91" t="str">
        <f t="shared" si="1"/>
        <v/>
      </c>
      <c r="AE50" s="94"/>
      <c r="AF50" s="94"/>
      <c r="AG50" s="91" t="str">
        <f t="shared" si="7"/>
        <v/>
      </c>
      <c r="AH50" s="94"/>
      <c r="AI50" s="94"/>
      <c r="AJ50" s="91" t="str">
        <f t="shared" si="8"/>
        <v/>
      </c>
      <c r="AK50" s="94"/>
      <c r="AL50" s="100" t="str">
        <f t="shared" si="2"/>
        <v/>
      </c>
      <c r="AM50" s="100" t="str">
        <f t="shared" si="3"/>
        <v/>
      </c>
      <c r="AN50" s="111"/>
      <c r="AO50" s="111"/>
      <c r="AP50" s="123"/>
      <c r="AQ50" s="124"/>
      <c r="AR50" s="111"/>
      <c r="AS50" s="111"/>
      <c r="AT50" s="111"/>
      <c r="AU50" s="111"/>
      <c r="AV50" s="111"/>
      <c r="AW50" s="111"/>
      <c r="AX50" s="111"/>
      <c r="AY50" s="111"/>
      <c r="AZ50" s="111"/>
      <c r="BA50" s="111"/>
      <c r="BB50" s="111"/>
      <c r="BC50" s="81"/>
      <c r="BD50" s="79"/>
      <c r="BE50" s="80"/>
      <c r="BF50" s="80"/>
      <c r="BG50" s="80"/>
      <c r="BH50" s="80"/>
    </row>
  </sheetData>
  <mergeCells count="271">
    <mergeCell ref="AZ46:AZ50"/>
    <mergeCell ref="BA46:BA50"/>
    <mergeCell ref="BB46:BB50"/>
    <mergeCell ref="AT46:AT50"/>
    <mergeCell ref="AU46:AU50"/>
    <mergeCell ref="AV46:AV50"/>
    <mergeCell ref="AW46:AW50"/>
    <mergeCell ref="AX46:AX50"/>
    <mergeCell ref="AY46:AY50"/>
    <mergeCell ref="AN46:AN50"/>
    <mergeCell ref="AO46:AO50"/>
    <mergeCell ref="AP46:AP50"/>
    <mergeCell ref="AQ46:AQ50"/>
    <mergeCell ref="AR46:AR50"/>
    <mergeCell ref="AS46:AS50"/>
    <mergeCell ref="H46:H50"/>
    <mergeCell ref="I46:I50"/>
    <mergeCell ref="J46:J50"/>
    <mergeCell ref="K46:K50"/>
    <mergeCell ref="L46:L50"/>
    <mergeCell ref="M46:M50"/>
    <mergeCell ref="AZ41:AZ45"/>
    <mergeCell ref="BA41:BA45"/>
    <mergeCell ref="BB41:BB45"/>
    <mergeCell ref="A46:A50"/>
    <mergeCell ref="B46:B50"/>
    <mergeCell ref="C46:C50"/>
    <mergeCell ref="D46:D50"/>
    <mergeCell ref="E46:E50"/>
    <mergeCell ref="F46:F50"/>
    <mergeCell ref="G46:G50"/>
    <mergeCell ref="AT41:AT45"/>
    <mergeCell ref="AU41:AU45"/>
    <mergeCell ref="AV41:AV45"/>
    <mergeCell ref="AW41:AW45"/>
    <mergeCell ref="AX41:AX45"/>
    <mergeCell ref="AY41:AY45"/>
    <mergeCell ref="AN41:AN45"/>
    <mergeCell ref="AO41:AO45"/>
    <mergeCell ref="AP41:AP45"/>
    <mergeCell ref="AQ41:AQ45"/>
    <mergeCell ref="AR41:AR45"/>
    <mergeCell ref="AS41:AS45"/>
    <mergeCell ref="H41:H45"/>
    <mergeCell ref="I41:I45"/>
    <mergeCell ref="J41:J45"/>
    <mergeCell ref="K41:K45"/>
    <mergeCell ref="L41:L45"/>
    <mergeCell ref="M41:M45"/>
    <mergeCell ref="AZ36:AZ40"/>
    <mergeCell ref="BA36:BA40"/>
    <mergeCell ref="BB36:BB40"/>
    <mergeCell ref="A41:A45"/>
    <mergeCell ref="B41:B45"/>
    <mergeCell ref="C41:C45"/>
    <mergeCell ref="D41:D45"/>
    <mergeCell ref="E41:E45"/>
    <mergeCell ref="F41:F45"/>
    <mergeCell ref="G41:G45"/>
    <mergeCell ref="AT36:AT40"/>
    <mergeCell ref="AU36:AU40"/>
    <mergeCell ref="AV36:AV40"/>
    <mergeCell ref="AW36:AW40"/>
    <mergeCell ref="AX36:AX40"/>
    <mergeCell ref="AY36:AY40"/>
    <mergeCell ref="AN36:AN40"/>
    <mergeCell ref="AO36:AO40"/>
    <mergeCell ref="AP36:AP40"/>
    <mergeCell ref="AQ36:AQ40"/>
    <mergeCell ref="AR36:AR40"/>
    <mergeCell ref="AS36:AS40"/>
    <mergeCell ref="H36:H40"/>
    <mergeCell ref="I36:I40"/>
    <mergeCell ref="J36:J40"/>
    <mergeCell ref="K36:K40"/>
    <mergeCell ref="L36:L40"/>
    <mergeCell ref="M36:M40"/>
    <mergeCell ref="AZ31:AZ35"/>
    <mergeCell ref="BA31:BA35"/>
    <mergeCell ref="BB31:BB35"/>
    <mergeCell ref="A36:A40"/>
    <mergeCell ref="B36:B40"/>
    <mergeCell ref="C36:C40"/>
    <mergeCell ref="D36:D40"/>
    <mergeCell ref="E36:E40"/>
    <mergeCell ref="F36:F40"/>
    <mergeCell ref="G36:G40"/>
    <mergeCell ref="AT31:AT35"/>
    <mergeCell ref="AU31:AU35"/>
    <mergeCell ref="AV31:AV35"/>
    <mergeCell ref="AW31:AW35"/>
    <mergeCell ref="AX31:AX35"/>
    <mergeCell ref="AY31:AY35"/>
    <mergeCell ref="AN31:AN35"/>
    <mergeCell ref="AO31:AO35"/>
    <mergeCell ref="AP31:AP35"/>
    <mergeCell ref="AQ31:AQ35"/>
    <mergeCell ref="AR31:AR35"/>
    <mergeCell ref="AS31:AS35"/>
    <mergeCell ref="H31:H35"/>
    <mergeCell ref="I31:I35"/>
    <mergeCell ref="J31:J35"/>
    <mergeCell ref="K31:K35"/>
    <mergeCell ref="L31:L35"/>
    <mergeCell ref="M31:M35"/>
    <mergeCell ref="AZ26:AZ30"/>
    <mergeCell ref="BA26:BA30"/>
    <mergeCell ref="BB26:BB30"/>
    <mergeCell ref="A31:A35"/>
    <mergeCell ref="B31:B35"/>
    <mergeCell ref="C31:C35"/>
    <mergeCell ref="D31:D35"/>
    <mergeCell ref="E31:E35"/>
    <mergeCell ref="F31:F35"/>
    <mergeCell ref="G31:G35"/>
    <mergeCell ref="AT26:AT30"/>
    <mergeCell ref="AU26:AU30"/>
    <mergeCell ref="AV26:AV30"/>
    <mergeCell ref="AW26:AW30"/>
    <mergeCell ref="AX26:AX30"/>
    <mergeCell ref="AY26:AY30"/>
    <mergeCell ref="AN26:AN30"/>
    <mergeCell ref="AO26:AO30"/>
    <mergeCell ref="AP26:AP30"/>
    <mergeCell ref="AQ26:AQ30"/>
    <mergeCell ref="AR26:AR30"/>
    <mergeCell ref="AS26:AS30"/>
    <mergeCell ref="H26:H30"/>
    <mergeCell ref="I26:I30"/>
    <mergeCell ref="J26:J30"/>
    <mergeCell ref="K26:K30"/>
    <mergeCell ref="L26:L30"/>
    <mergeCell ref="M26:M30"/>
    <mergeCell ref="AZ21:AZ25"/>
    <mergeCell ref="BA21:BA25"/>
    <mergeCell ref="BB21:BB25"/>
    <mergeCell ref="A26:A30"/>
    <mergeCell ref="B26:B30"/>
    <mergeCell ref="C26:C30"/>
    <mergeCell ref="D26:D30"/>
    <mergeCell ref="E26:E30"/>
    <mergeCell ref="F26:F30"/>
    <mergeCell ref="G26:G30"/>
    <mergeCell ref="AT21:AT25"/>
    <mergeCell ref="AU21:AU25"/>
    <mergeCell ref="AV21:AV25"/>
    <mergeCell ref="AW21:AW25"/>
    <mergeCell ref="AX21:AX25"/>
    <mergeCell ref="AY21:AY25"/>
    <mergeCell ref="AN21:AN25"/>
    <mergeCell ref="AO21:AO25"/>
    <mergeCell ref="AP21:AP25"/>
    <mergeCell ref="AQ21:AQ25"/>
    <mergeCell ref="AR21:AR25"/>
    <mergeCell ref="AS21:AS25"/>
    <mergeCell ref="H21:H25"/>
    <mergeCell ref="I21:I25"/>
    <mergeCell ref="J21:J25"/>
    <mergeCell ref="K21:K25"/>
    <mergeCell ref="L21:L25"/>
    <mergeCell ref="M21:M25"/>
    <mergeCell ref="AZ16:AZ20"/>
    <mergeCell ref="BA16:BA20"/>
    <mergeCell ref="BB16:BB20"/>
    <mergeCell ref="A21:A25"/>
    <mergeCell ref="B21:B25"/>
    <mergeCell ref="C21:C25"/>
    <mergeCell ref="D21:D25"/>
    <mergeCell ref="E21:E25"/>
    <mergeCell ref="F21:F25"/>
    <mergeCell ref="G21:G25"/>
    <mergeCell ref="AT16:AT20"/>
    <mergeCell ref="AU16:AU20"/>
    <mergeCell ref="AV16:AV20"/>
    <mergeCell ref="AW16:AW20"/>
    <mergeCell ref="AX16:AX20"/>
    <mergeCell ref="AY16:AY20"/>
    <mergeCell ref="AN16:AN20"/>
    <mergeCell ref="AO16:AO20"/>
    <mergeCell ref="AP16:AP20"/>
    <mergeCell ref="AQ16:AQ20"/>
    <mergeCell ref="AR16:AR20"/>
    <mergeCell ref="AS16:AS20"/>
    <mergeCell ref="H16:H20"/>
    <mergeCell ref="I16:I20"/>
    <mergeCell ref="J16:J20"/>
    <mergeCell ref="K16:K20"/>
    <mergeCell ref="L16:L20"/>
    <mergeCell ref="M16:M20"/>
    <mergeCell ref="AZ8:AZ15"/>
    <mergeCell ref="BA8:BA15"/>
    <mergeCell ref="BB8:BB15"/>
    <mergeCell ref="A16:A20"/>
    <mergeCell ref="B16:B20"/>
    <mergeCell ref="C16:C20"/>
    <mergeCell ref="D16:D20"/>
    <mergeCell ref="E16:E20"/>
    <mergeCell ref="F16:F20"/>
    <mergeCell ref="G16:G20"/>
    <mergeCell ref="AT8:AT15"/>
    <mergeCell ref="AU8:AU15"/>
    <mergeCell ref="AV8:AV15"/>
    <mergeCell ref="AW8:AW15"/>
    <mergeCell ref="AX8:AX15"/>
    <mergeCell ref="AY8:AY15"/>
    <mergeCell ref="AN8:AN15"/>
    <mergeCell ref="AO8:AO15"/>
    <mergeCell ref="AP8:AP15"/>
    <mergeCell ref="AQ8:AQ15"/>
    <mergeCell ref="AR8:AR15"/>
    <mergeCell ref="AS8:AS15"/>
    <mergeCell ref="H8:H15"/>
    <mergeCell ref="I8:I15"/>
    <mergeCell ref="J8:J15"/>
    <mergeCell ref="K8:K15"/>
    <mergeCell ref="L8:L15"/>
    <mergeCell ref="M8:M15"/>
    <mergeCell ref="AZ3:AZ7"/>
    <mergeCell ref="BA3:BA7"/>
    <mergeCell ref="BB3:BB7"/>
    <mergeCell ref="A8:A15"/>
    <mergeCell ref="B8:B15"/>
    <mergeCell ref="C8:C15"/>
    <mergeCell ref="D8:D15"/>
    <mergeCell ref="E8:E15"/>
    <mergeCell ref="F8:F15"/>
    <mergeCell ref="G8:G15"/>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6">
    <cfRule type="containsText" dxfId="5381" priority="393" operator="containsText" text="BAJA">
      <formula>NOT(ISERROR(SEARCH("BAJA",Y26)))</formula>
    </cfRule>
    <cfRule type="containsText" dxfId="5380" priority="394" operator="containsText" text="MEDIA">
      <formula>NOT(ISERROR(SEARCH("MEDIA",Y26)))</formula>
    </cfRule>
    <cfRule type="containsText" dxfId="5379" priority="395" operator="containsText" text="ALTA">
      <formula>NOT(ISERROR(SEARCH("ALTA",Y26)))</formula>
    </cfRule>
  </conditionalFormatting>
  <conditionalFormatting sqref="W16 Z16 AB16:AC16 AH16:AI16 X16:X20 AE16:AF16">
    <cfRule type="containsText" dxfId="5378" priority="438" operator="containsText" text="BAJA">
      <formula>NOT(ISERROR(SEARCH("BAJA",W16)))</formula>
    </cfRule>
    <cfRule type="containsText" dxfId="5377" priority="439" operator="containsText" text="MEDIA">
      <formula>NOT(ISERROR(SEARCH("MEDIA",W16)))</formula>
    </cfRule>
    <cfRule type="containsText" dxfId="5376" priority="440" operator="containsText" text="ALTA">
      <formula>NOT(ISERROR(SEARCH("ALTA",W16)))</formula>
    </cfRule>
  </conditionalFormatting>
  <conditionalFormatting sqref="AK21">
    <cfRule type="containsText" dxfId="5375" priority="408" operator="containsText" text="BAJA">
      <formula>NOT(ISERROR(SEARCH("BAJA",AK21)))</formula>
    </cfRule>
    <cfRule type="containsText" dxfId="5374" priority="409" operator="containsText" text="MEDIA">
      <formula>NOT(ISERROR(SEARCH("MEDIA",AK21)))</formula>
    </cfRule>
    <cfRule type="containsText" dxfId="5373" priority="410" operator="containsText" text="ALTA">
      <formula>NOT(ISERROR(SEARCH("ALTA",AK21)))</formula>
    </cfRule>
  </conditionalFormatting>
  <conditionalFormatting sqref="AB17:AC17">
    <cfRule type="containsText" dxfId="5372" priority="435" operator="containsText" text="BAJA">
      <formula>NOT(ISERROR(SEARCH("BAJA",AB17)))</formula>
    </cfRule>
    <cfRule type="containsText" dxfId="5371" priority="436" operator="containsText" text="MEDIA">
      <formula>NOT(ISERROR(SEARCH("MEDIA",AB17)))</formula>
    </cfRule>
    <cfRule type="containsText" dxfId="5370" priority="437" operator="containsText" text="ALTA">
      <formula>NOT(ISERROR(SEARCH("ALTA",AB17)))</formula>
    </cfRule>
  </conditionalFormatting>
  <conditionalFormatting sqref="AB18:AC18">
    <cfRule type="containsText" dxfId="5369" priority="432" operator="containsText" text="BAJA">
      <formula>NOT(ISERROR(SEARCH("BAJA",AB18)))</formula>
    </cfRule>
    <cfRule type="containsText" dxfId="5368" priority="433" operator="containsText" text="MEDIA">
      <formula>NOT(ISERROR(SEARCH("MEDIA",AB18)))</formula>
    </cfRule>
    <cfRule type="containsText" dxfId="5367" priority="434" operator="containsText" text="ALTA">
      <formula>NOT(ISERROR(SEARCH("ALTA",AB18)))</formula>
    </cfRule>
  </conditionalFormatting>
  <conditionalFormatting sqref="O16 V16">
    <cfRule type="containsText" dxfId="5366" priority="429" operator="containsText" text="BAJA">
      <formula>NOT(ISERROR(SEARCH("BAJA",O16)))</formula>
    </cfRule>
    <cfRule type="containsText" dxfId="5365" priority="430" operator="containsText" text="MEDIA">
      <formula>NOT(ISERROR(SEARCH("MEDIA",O16)))</formula>
    </cfRule>
    <cfRule type="containsText" dxfId="5364" priority="431" operator="containsText" text="ALTA">
      <formula>NOT(ISERROR(SEARCH("ALTA",O16)))</formula>
    </cfRule>
  </conditionalFormatting>
  <conditionalFormatting sqref="Y16">
    <cfRule type="containsText" dxfId="5363" priority="426" operator="containsText" text="BAJA">
      <formula>NOT(ISERROR(SEARCH("BAJA",Y16)))</formula>
    </cfRule>
    <cfRule type="containsText" dxfId="5362" priority="427" operator="containsText" text="MEDIA">
      <formula>NOT(ISERROR(SEARCH("MEDIA",Y16)))</formula>
    </cfRule>
    <cfRule type="containsText" dxfId="5361" priority="428" operator="containsText" text="ALTA">
      <formula>NOT(ISERROR(SEARCH("ALTA",Y16)))</formula>
    </cfRule>
  </conditionalFormatting>
  <conditionalFormatting sqref="AK16">
    <cfRule type="containsText" dxfId="5360" priority="423" operator="containsText" text="BAJA">
      <formula>NOT(ISERROR(SEARCH("BAJA",AK16)))</formula>
    </cfRule>
    <cfRule type="containsText" dxfId="5359" priority="424" operator="containsText" text="MEDIA">
      <formula>NOT(ISERROR(SEARCH("MEDIA",AK16)))</formula>
    </cfRule>
    <cfRule type="containsText" dxfId="5358" priority="425" operator="containsText" text="ALTA">
      <formula>NOT(ISERROR(SEARCH("ALTA",AK16)))</formula>
    </cfRule>
  </conditionalFormatting>
  <conditionalFormatting sqref="W21 Z21 AC21 AH21:AI21 X21:X25 AE21:AF21">
    <cfRule type="containsText" dxfId="5357" priority="420" operator="containsText" text="BAJA">
      <formula>NOT(ISERROR(SEARCH("BAJA",W21)))</formula>
    </cfRule>
    <cfRule type="containsText" dxfId="5356" priority="421" operator="containsText" text="MEDIA">
      <formula>NOT(ISERROR(SEARCH("MEDIA",W21)))</formula>
    </cfRule>
    <cfRule type="containsText" dxfId="5355" priority="422" operator="containsText" text="ALTA">
      <formula>NOT(ISERROR(SEARCH("ALTA",W21)))</formula>
    </cfRule>
  </conditionalFormatting>
  <conditionalFormatting sqref="AC22">
    <cfRule type="containsText" dxfId="5354" priority="417" operator="containsText" text="BAJA">
      <formula>NOT(ISERROR(SEARCH("BAJA",AC22)))</formula>
    </cfRule>
    <cfRule type="containsText" dxfId="5353" priority="418" operator="containsText" text="MEDIA">
      <formula>NOT(ISERROR(SEARCH("MEDIA",AC22)))</formula>
    </cfRule>
    <cfRule type="containsText" dxfId="5352" priority="419" operator="containsText" text="ALTA">
      <formula>NOT(ISERROR(SEARCH("ALTA",AC22)))</formula>
    </cfRule>
  </conditionalFormatting>
  <conditionalFormatting sqref="AC23">
    <cfRule type="containsText" dxfId="5351" priority="414" operator="containsText" text="BAJA">
      <formula>NOT(ISERROR(SEARCH("BAJA",AC23)))</formula>
    </cfRule>
    <cfRule type="containsText" dxfId="5350" priority="415" operator="containsText" text="MEDIA">
      <formula>NOT(ISERROR(SEARCH("MEDIA",AC23)))</formula>
    </cfRule>
    <cfRule type="containsText" dxfId="5349" priority="416" operator="containsText" text="ALTA">
      <formula>NOT(ISERROR(SEARCH("ALTA",AC23)))</formula>
    </cfRule>
  </conditionalFormatting>
  <conditionalFormatting sqref="Y21">
    <cfRule type="containsText" dxfId="5348" priority="411" operator="containsText" text="BAJA">
      <formula>NOT(ISERROR(SEARCH("BAJA",Y21)))</formula>
    </cfRule>
    <cfRule type="containsText" dxfId="5347" priority="412" operator="containsText" text="MEDIA">
      <formula>NOT(ISERROR(SEARCH("MEDIA",Y21)))</formula>
    </cfRule>
    <cfRule type="containsText" dxfId="5346" priority="413" operator="containsText" text="ALTA">
      <formula>NOT(ISERROR(SEARCH("ALTA",Y21)))</formula>
    </cfRule>
  </conditionalFormatting>
  <conditionalFormatting sqref="W26 Z26 AB26:AC26 AH26:AI26 X26:X30 AE26:AF26">
    <cfRule type="containsText" dxfId="5345" priority="405" operator="containsText" text="BAJA">
      <formula>NOT(ISERROR(SEARCH("BAJA",W26)))</formula>
    </cfRule>
    <cfRule type="containsText" dxfId="5344" priority="406" operator="containsText" text="MEDIA">
      <formula>NOT(ISERROR(SEARCH("MEDIA",W26)))</formula>
    </cfRule>
    <cfRule type="containsText" dxfId="5343" priority="407" operator="containsText" text="ALTA">
      <formula>NOT(ISERROR(SEARCH("ALTA",W26)))</formula>
    </cfRule>
  </conditionalFormatting>
  <conditionalFormatting sqref="AB27:AC27">
    <cfRule type="containsText" dxfId="5342" priority="402" operator="containsText" text="BAJA">
      <formula>NOT(ISERROR(SEARCH("BAJA",AB27)))</formula>
    </cfRule>
    <cfRule type="containsText" dxfId="5341" priority="403" operator="containsText" text="MEDIA">
      <formula>NOT(ISERROR(SEARCH("MEDIA",AB27)))</formula>
    </cfRule>
    <cfRule type="containsText" dxfId="5340" priority="404" operator="containsText" text="ALTA">
      <formula>NOT(ISERROR(SEARCH("ALTA",AB27)))</formula>
    </cfRule>
  </conditionalFormatting>
  <conditionalFormatting sqref="AB28:AC28">
    <cfRule type="containsText" dxfId="5339" priority="399" operator="containsText" text="BAJA">
      <formula>NOT(ISERROR(SEARCH("BAJA",AB28)))</formula>
    </cfRule>
    <cfRule type="containsText" dxfId="5338" priority="400" operator="containsText" text="MEDIA">
      <formula>NOT(ISERROR(SEARCH("MEDIA",AB28)))</formula>
    </cfRule>
    <cfRule type="containsText" dxfId="5337" priority="401" operator="containsText" text="ALTA">
      <formula>NOT(ISERROR(SEARCH("ALTA",AB28)))</formula>
    </cfRule>
  </conditionalFormatting>
  <conditionalFormatting sqref="O26 V26">
    <cfRule type="containsText" dxfId="5336" priority="396" operator="containsText" text="BAJA">
      <formula>NOT(ISERROR(SEARCH("BAJA",O26)))</formula>
    </cfRule>
    <cfRule type="containsText" dxfId="5335" priority="397" operator="containsText" text="MEDIA">
      <formula>NOT(ISERROR(SEARCH("MEDIA",O26)))</formula>
    </cfRule>
    <cfRule type="containsText" dxfId="5334" priority="398" operator="containsText" text="ALTA">
      <formula>NOT(ISERROR(SEARCH("ALTA",O26)))</formula>
    </cfRule>
  </conditionalFormatting>
  <conditionalFormatting sqref="AK26">
    <cfRule type="containsText" dxfId="5333" priority="390" operator="containsText" text="BAJA">
      <formula>NOT(ISERROR(SEARCH("BAJA",AK26)))</formula>
    </cfRule>
    <cfRule type="containsText" dxfId="5332" priority="391" operator="containsText" text="MEDIA">
      <formula>NOT(ISERROR(SEARCH("MEDIA",AK26)))</formula>
    </cfRule>
    <cfRule type="containsText" dxfId="5331" priority="392" operator="containsText" text="ALTA">
      <formula>NOT(ISERROR(SEARCH("ALTA",AK26)))</formula>
    </cfRule>
  </conditionalFormatting>
  <conditionalFormatting sqref="X4:X7 AJ4:AJ50">
    <cfRule type="containsText" dxfId="5330" priority="462" operator="containsText" text="BAJA">
      <formula>NOT(ISERROR(SEARCH("BAJA",X4)))</formula>
    </cfRule>
    <cfRule type="containsText" dxfId="5329" priority="463" operator="containsText" text="MEDIA">
      <formula>NOT(ISERROR(SEARCH("MEDIA",X4)))</formula>
    </cfRule>
    <cfRule type="containsText" dxfId="5328" priority="464" operator="containsText" text="ALTA">
      <formula>NOT(ISERROR(SEARCH("ALTA",X4)))</formula>
    </cfRule>
  </conditionalFormatting>
  <conditionalFormatting sqref="AT3">
    <cfRule type="containsText" dxfId="5327" priority="459" operator="containsText" text="BAJA">
      <formula>NOT(ISERROR(SEARCH("BAJA",AT3)))</formula>
    </cfRule>
    <cfRule type="containsText" dxfId="5326" priority="460" operator="containsText" text="MEDIA">
      <formula>NOT(ISERROR(SEARCH("MEDIA",AT3)))</formula>
    </cfRule>
    <cfRule type="containsText" dxfId="5325" priority="461" operator="containsText" text="ALTA">
      <formula>NOT(ISERROR(SEARCH("ALTA",AT3)))</formula>
    </cfRule>
  </conditionalFormatting>
  <conditionalFormatting sqref="AN3">
    <cfRule type="containsText" dxfId="5324" priority="456" operator="containsText" text="BAJA">
      <formula>NOT(ISERROR(SEARCH("BAJA",AN3)))</formula>
    </cfRule>
    <cfRule type="containsText" dxfId="5323" priority="457" operator="containsText" text="MEDIA">
      <formula>NOT(ISERROR(SEARCH("MEDIA",AN3)))</formula>
    </cfRule>
    <cfRule type="containsText" dxfId="5322" priority="458" operator="containsText" text="ALTA">
      <formula>NOT(ISERROR(SEARCH("ALTA",AN3)))</formula>
    </cfRule>
  </conditionalFormatting>
  <conditionalFormatting sqref="AF4">
    <cfRule type="containsText" dxfId="5321" priority="453" operator="containsText" text="BAJA">
      <formula>NOT(ISERROR(SEARCH("BAJA",AF4)))</formula>
    </cfRule>
    <cfRule type="containsText" dxfId="5320" priority="454" operator="containsText" text="MEDIA">
      <formula>NOT(ISERROR(SEARCH("MEDIA",AF4)))</formula>
    </cfRule>
    <cfRule type="containsText" dxfId="5319" priority="455" operator="containsText" text="ALTA">
      <formula>NOT(ISERROR(SEARCH("ALTA",AF4)))</formula>
    </cfRule>
  </conditionalFormatting>
  <conditionalFormatting sqref="L3 L8 L16 L21 L26 L31 L36 L41 L46">
    <cfRule type="containsText" dxfId="5318" priority="450" operator="containsText" text="BAJA">
      <formula>NOT(ISERROR(SEARCH("BAJA",L3)))</formula>
    </cfRule>
    <cfRule type="containsText" dxfId="5317" priority="451" operator="containsText" text="MEDIA">
      <formula>NOT(ISERROR(SEARCH("MEDIA",L3)))</formula>
    </cfRule>
    <cfRule type="containsText" dxfId="5316" priority="452" operator="containsText" text="ALTA">
      <formula>NOT(ISERROR(SEARCH("ALTA",L3)))</formula>
    </cfRule>
  </conditionalFormatting>
  <conditionalFormatting sqref="AA3:AA50 AG3:AG50">
    <cfRule type="containsText" dxfId="5315" priority="447" operator="containsText" text="BAJA">
      <formula>NOT(ISERROR(SEARCH("BAJA",AA3)))</formula>
    </cfRule>
    <cfRule type="containsText" dxfId="5314" priority="448" operator="containsText" text="MEDIA">
      <formula>NOT(ISERROR(SEARCH("MEDIA",AA3)))</formula>
    </cfRule>
    <cfRule type="containsText" dxfId="5313" priority="449" operator="containsText" text="ALTA">
      <formula>NOT(ISERROR(SEARCH("ALTA",AA3)))</formula>
    </cfRule>
  </conditionalFormatting>
  <conditionalFormatting sqref="AB3:AC3">
    <cfRule type="containsText" dxfId="5312" priority="444" operator="containsText" text="BAJA">
      <formula>NOT(ISERROR(SEARCH("BAJA",AB3)))</formula>
    </cfRule>
    <cfRule type="containsText" dxfId="5311" priority="445" operator="containsText" text="MEDIA">
      <formula>NOT(ISERROR(SEARCH("MEDIA",AB3)))</formula>
    </cfRule>
    <cfRule type="containsText" dxfId="5310" priority="446" operator="containsText" text="ALTA">
      <formula>NOT(ISERROR(SEARCH("ALTA",AB3)))</formula>
    </cfRule>
  </conditionalFormatting>
  <conditionalFormatting sqref="X8:X15">
    <cfRule type="containsText" dxfId="5309" priority="441" operator="containsText" text="BAJA">
      <formula>NOT(ISERROR(SEARCH("BAJA",X8)))</formula>
    </cfRule>
    <cfRule type="containsText" dxfId="5308" priority="442" operator="containsText" text="MEDIA">
      <formula>NOT(ISERROR(SEARCH("MEDIA",X8)))</formula>
    </cfRule>
    <cfRule type="containsText" dxfId="5307" priority="443" operator="containsText" text="ALTA">
      <formula>NOT(ISERROR(SEARCH("ALTA",X8)))</formula>
    </cfRule>
  </conditionalFormatting>
  <conditionalFormatting sqref="W31 Z31 AB31:AC31 AH31:AI31 X31:X35 AE31:AF31">
    <cfRule type="containsText" dxfId="5306" priority="387" operator="containsText" text="BAJA">
      <formula>NOT(ISERROR(SEARCH("BAJA",W31)))</formula>
    </cfRule>
    <cfRule type="containsText" dxfId="5305" priority="388" operator="containsText" text="MEDIA">
      <formula>NOT(ISERROR(SEARCH("MEDIA",W31)))</formula>
    </cfRule>
    <cfRule type="containsText" dxfId="5304" priority="389" operator="containsText" text="ALTA">
      <formula>NOT(ISERROR(SEARCH("ALTA",W31)))</formula>
    </cfRule>
  </conditionalFormatting>
  <conditionalFormatting sqref="AB37:AC37">
    <cfRule type="containsText" dxfId="5303" priority="366" operator="containsText" text="BAJA">
      <formula>NOT(ISERROR(SEARCH("BAJA",AB37)))</formula>
    </cfRule>
    <cfRule type="containsText" dxfId="5302" priority="367" operator="containsText" text="MEDIA">
      <formula>NOT(ISERROR(SEARCH("MEDIA",AB37)))</formula>
    </cfRule>
    <cfRule type="containsText" dxfId="5301" priority="368" operator="containsText" text="ALTA">
      <formula>NOT(ISERROR(SEARCH("ALTA",AB37)))</formula>
    </cfRule>
  </conditionalFormatting>
  <conditionalFormatting sqref="AB32:AC32">
    <cfRule type="containsText" dxfId="5300" priority="384" operator="containsText" text="BAJA">
      <formula>NOT(ISERROR(SEARCH("BAJA",AB32)))</formula>
    </cfRule>
    <cfRule type="containsText" dxfId="5299" priority="385" operator="containsText" text="MEDIA">
      <formula>NOT(ISERROR(SEARCH("MEDIA",AB32)))</formula>
    </cfRule>
    <cfRule type="containsText" dxfId="5298" priority="386" operator="containsText" text="ALTA">
      <formula>NOT(ISERROR(SEARCH("ALTA",AB32)))</formula>
    </cfRule>
  </conditionalFormatting>
  <conditionalFormatting sqref="AB33:AC33">
    <cfRule type="containsText" dxfId="5297" priority="381" operator="containsText" text="BAJA">
      <formula>NOT(ISERROR(SEARCH("BAJA",AB33)))</formula>
    </cfRule>
    <cfRule type="containsText" dxfId="5296" priority="382" operator="containsText" text="MEDIA">
      <formula>NOT(ISERROR(SEARCH("MEDIA",AB33)))</formula>
    </cfRule>
    <cfRule type="containsText" dxfId="5295" priority="383" operator="containsText" text="ALTA">
      <formula>NOT(ISERROR(SEARCH("ALTA",AB33)))</formula>
    </cfRule>
  </conditionalFormatting>
  <conditionalFormatting sqref="N31:P31 V31">
    <cfRule type="containsText" dxfId="5294" priority="378" operator="containsText" text="BAJA">
      <formula>NOT(ISERROR(SEARCH("BAJA",N31)))</formula>
    </cfRule>
    <cfRule type="containsText" dxfId="5293" priority="379" operator="containsText" text="MEDIA">
      <formula>NOT(ISERROR(SEARCH("MEDIA",N31)))</formula>
    </cfRule>
    <cfRule type="containsText" dxfId="5292" priority="380" operator="containsText" text="ALTA">
      <formula>NOT(ISERROR(SEARCH("ALTA",N31)))</formula>
    </cfRule>
  </conditionalFormatting>
  <conditionalFormatting sqref="Y31">
    <cfRule type="containsText" dxfId="5291" priority="375" operator="containsText" text="BAJA">
      <formula>NOT(ISERROR(SEARCH("BAJA",Y31)))</formula>
    </cfRule>
    <cfRule type="containsText" dxfId="5290" priority="376" operator="containsText" text="MEDIA">
      <formula>NOT(ISERROR(SEARCH("MEDIA",Y31)))</formula>
    </cfRule>
    <cfRule type="containsText" dxfId="5289" priority="377" operator="containsText" text="ALTA">
      <formula>NOT(ISERROR(SEARCH("ALTA",Y31)))</formula>
    </cfRule>
  </conditionalFormatting>
  <conditionalFormatting sqref="AK31">
    <cfRule type="containsText" dxfId="5288" priority="372" operator="containsText" text="BAJA">
      <formula>NOT(ISERROR(SEARCH("BAJA",AK31)))</formula>
    </cfRule>
    <cfRule type="containsText" dxfId="5287" priority="373" operator="containsText" text="MEDIA">
      <formula>NOT(ISERROR(SEARCH("MEDIA",AK31)))</formula>
    </cfRule>
    <cfRule type="containsText" dxfId="5286" priority="374" operator="containsText" text="ALTA">
      <formula>NOT(ISERROR(SEARCH("ALTA",AK31)))</formula>
    </cfRule>
  </conditionalFormatting>
  <conditionalFormatting sqref="W36 Z36 AB36:AC36 AH36:AI36 X36:X40 AE36:AF36">
    <cfRule type="containsText" dxfId="5285" priority="369" operator="containsText" text="BAJA">
      <formula>NOT(ISERROR(SEARCH("BAJA",W36)))</formula>
    </cfRule>
    <cfRule type="containsText" dxfId="5284" priority="370" operator="containsText" text="MEDIA">
      <formula>NOT(ISERROR(SEARCH("MEDIA",W36)))</formula>
    </cfRule>
    <cfRule type="containsText" dxfId="5283" priority="371" operator="containsText" text="ALTA">
      <formula>NOT(ISERROR(SEARCH("ALTA",W36)))</formula>
    </cfRule>
  </conditionalFormatting>
  <conditionalFormatting sqref="W46 Z46 AB46:AC46 AH46:AI46 X46:X50 AE46:AF46">
    <cfRule type="containsText" dxfId="5282" priority="333" operator="containsText" text="BAJA">
      <formula>NOT(ISERROR(SEARCH("BAJA",W46)))</formula>
    </cfRule>
    <cfRule type="containsText" dxfId="5281" priority="334" operator="containsText" text="MEDIA">
      <formula>NOT(ISERROR(SEARCH("MEDIA",W46)))</formula>
    </cfRule>
    <cfRule type="containsText" dxfId="5280" priority="335" operator="containsText" text="ALTA">
      <formula>NOT(ISERROR(SEARCH("ALTA",W46)))</formula>
    </cfRule>
  </conditionalFormatting>
  <conditionalFormatting sqref="AB38:AC38">
    <cfRule type="containsText" dxfId="5279" priority="363" operator="containsText" text="BAJA">
      <formula>NOT(ISERROR(SEARCH("BAJA",AB38)))</formula>
    </cfRule>
    <cfRule type="containsText" dxfId="5278" priority="364" operator="containsText" text="MEDIA">
      <formula>NOT(ISERROR(SEARCH("MEDIA",AB38)))</formula>
    </cfRule>
    <cfRule type="containsText" dxfId="5277" priority="365" operator="containsText" text="ALTA">
      <formula>NOT(ISERROR(SEARCH("ALTA",AB38)))</formula>
    </cfRule>
  </conditionalFormatting>
  <conditionalFormatting sqref="N36:P36 V36">
    <cfRule type="containsText" dxfId="5276" priority="360" operator="containsText" text="BAJA">
      <formula>NOT(ISERROR(SEARCH("BAJA",N36)))</formula>
    </cfRule>
    <cfRule type="containsText" dxfId="5275" priority="361" operator="containsText" text="MEDIA">
      <formula>NOT(ISERROR(SEARCH("MEDIA",N36)))</formula>
    </cfRule>
    <cfRule type="containsText" dxfId="5274" priority="362" operator="containsText" text="ALTA">
      <formula>NOT(ISERROR(SEARCH("ALTA",N36)))</formula>
    </cfRule>
  </conditionalFormatting>
  <conditionalFormatting sqref="Y36">
    <cfRule type="containsText" dxfId="5273" priority="357" operator="containsText" text="BAJA">
      <formula>NOT(ISERROR(SEARCH("BAJA",Y36)))</formula>
    </cfRule>
    <cfRule type="containsText" dxfId="5272" priority="358" operator="containsText" text="MEDIA">
      <formula>NOT(ISERROR(SEARCH("MEDIA",Y36)))</formula>
    </cfRule>
    <cfRule type="containsText" dxfId="5271" priority="359" operator="containsText" text="ALTA">
      <formula>NOT(ISERROR(SEARCH("ALTA",Y36)))</formula>
    </cfRule>
  </conditionalFormatting>
  <conditionalFormatting sqref="AK36">
    <cfRule type="containsText" dxfId="5270" priority="354" operator="containsText" text="BAJA">
      <formula>NOT(ISERROR(SEARCH("BAJA",AK36)))</formula>
    </cfRule>
    <cfRule type="containsText" dxfId="5269" priority="355" operator="containsText" text="MEDIA">
      <formula>NOT(ISERROR(SEARCH("MEDIA",AK36)))</formula>
    </cfRule>
    <cfRule type="containsText" dxfId="5268" priority="356" operator="containsText" text="ALTA">
      <formula>NOT(ISERROR(SEARCH("ALTA",AK36)))</formula>
    </cfRule>
  </conditionalFormatting>
  <conditionalFormatting sqref="W41 Z41 AB41:AC41 AH41:AI41 X41:X45 AE41:AF41">
    <cfRule type="containsText" dxfId="5267" priority="351" operator="containsText" text="BAJA">
      <formula>NOT(ISERROR(SEARCH("BAJA",W41)))</formula>
    </cfRule>
    <cfRule type="containsText" dxfId="5266" priority="352" operator="containsText" text="MEDIA">
      <formula>NOT(ISERROR(SEARCH("MEDIA",W41)))</formula>
    </cfRule>
    <cfRule type="containsText" dxfId="5265" priority="353" operator="containsText" text="ALTA">
      <formula>NOT(ISERROR(SEARCH("ALTA",W41)))</formula>
    </cfRule>
  </conditionalFormatting>
  <conditionalFormatting sqref="AB42:AC42">
    <cfRule type="containsText" dxfId="5264" priority="348" operator="containsText" text="BAJA">
      <formula>NOT(ISERROR(SEARCH("BAJA",AB42)))</formula>
    </cfRule>
    <cfRule type="containsText" dxfId="5263" priority="349" operator="containsText" text="MEDIA">
      <formula>NOT(ISERROR(SEARCH("MEDIA",AB42)))</formula>
    </cfRule>
    <cfRule type="containsText" dxfId="5262" priority="350" operator="containsText" text="ALTA">
      <formula>NOT(ISERROR(SEARCH("ALTA",AB42)))</formula>
    </cfRule>
  </conditionalFormatting>
  <conditionalFormatting sqref="AB43:AC43">
    <cfRule type="containsText" dxfId="5261" priority="345" operator="containsText" text="BAJA">
      <formula>NOT(ISERROR(SEARCH("BAJA",AB43)))</formula>
    </cfRule>
    <cfRule type="containsText" dxfId="5260" priority="346" operator="containsText" text="MEDIA">
      <formula>NOT(ISERROR(SEARCH("MEDIA",AB43)))</formula>
    </cfRule>
    <cfRule type="containsText" dxfId="5259" priority="347" operator="containsText" text="ALTA">
      <formula>NOT(ISERROR(SEARCH("ALTA",AB43)))</formula>
    </cfRule>
  </conditionalFormatting>
  <conditionalFormatting sqref="N41:P41 V41">
    <cfRule type="containsText" dxfId="5258" priority="342" operator="containsText" text="BAJA">
      <formula>NOT(ISERROR(SEARCH("BAJA",N41)))</formula>
    </cfRule>
    <cfRule type="containsText" dxfId="5257" priority="343" operator="containsText" text="MEDIA">
      <formula>NOT(ISERROR(SEARCH("MEDIA",N41)))</formula>
    </cfRule>
    <cfRule type="containsText" dxfId="5256" priority="344" operator="containsText" text="ALTA">
      <formula>NOT(ISERROR(SEARCH("ALTA",N41)))</formula>
    </cfRule>
  </conditionalFormatting>
  <conditionalFormatting sqref="Y41">
    <cfRule type="containsText" dxfId="5255" priority="339" operator="containsText" text="BAJA">
      <formula>NOT(ISERROR(SEARCH("BAJA",Y41)))</formula>
    </cfRule>
    <cfRule type="containsText" dxfId="5254" priority="340" operator="containsText" text="MEDIA">
      <formula>NOT(ISERROR(SEARCH("MEDIA",Y41)))</formula>
    </cfRule>
    <cfRule type="containsText" dxfId="5253" priority="341" operator="containsText" text="ALTA">
      <formula>NOT(ISERROR(SEARCH("ALTA",Y41)))</formula>
    </cfRule>
  </conditionalFormatting>
  <conditionalFormatting sqref="AK41">
    <cfRule type="containsText" dxfId="5252" priority="336" operator="containsText" text="BAJA">
      <formula>NOT(ISERROR(SEARCH("BAJA",AK41)))</formula>
    </cfRule>
    <cfRule type="containsText" dxfId="5251" priority="337" operator="containsText" text="MEDIA">
      <formula>NOT(ISERROR(SEARCH("MEDIA",AK41)))</formula>
    </cfRule>
    <cfRule type="containsText" dxfId="5250" priority="338" operator="containsText" text="ALTA">
      <formula>NOT(ISERROR(SEARCH("ALTA",AK41)))</formula>
    </cfRule>
  </conditionalFormatting>
  <conditionalFormatting sqref="AF17">
    <cfRule type="containsText" dxfId="5249" priority="303" operator="containsText" text="BAJA">
      <formula>NOT(ISERROR(SEARCH("BAJA",AF17)))</formula>
    </cfRule>
    <cfRule type="containsText" dxfId="5248" priority="304" operator="containsText" text="MEDIA">
      <formula>NOT(ISERROR(SEARCH("MEDIA",AF17)))</formula>
    </cfRule>
    <cfRule type="containsText" dxfId="5247" priority="305" operator="containsText" text="ALTA">
      <formula>NOT(ISERROR(SEARCH("ALTA",AF17)))</formula>
    </cfRule>
  </conditionalFormatting>
  <conditionalFormatting sqref="AB47:AC47">
    <cfRule type="containsText" dxfId="5246" priority="330" operator="containsText" text="BAJA">
      <formula>NOT(ISERROR(SEARCH("BAJA",AB47)))</formula>
    </cfRule>
    <cfRule type="containsText" dxfId="5245" priority="331" operator="containsText" text="MEDIA">
      <formula>NOT(ISERROR(SEARCH("MEDIA",AB47)))</formula>
    </cfRule>
    <cfRule type="containsText" dxfId="5244" priority="332" operator="containsText" text="ALTA">
      <formula>NOT(ISERROR(SEARCH("ALTA",AB47)))</formula>
    </cfRule>
  </conditionalFormatting>
  <conditionalFormatting sqref="AB48:AC48">
    <cfRule type="containsText" dxfId="5243" priority="327" operator="containsText" text="BAJA">
      <formula>NOT(ISERROR(SEARCH("BAJA",AB48)))</formula>
    </cfRule>
    <cfRule type="containsText" dxfId="5242" priority="328" operator="containsText" text="MEDIA">
      <formula>NOT(ISERROR(SEARCH("MEDIA",AB48)))</formula>
    </cfRule>
    <cfRule type="containsText" dxfId="5241" priority="329" operator="containsText" text="ALTA">
      <formula>NOT(ISERROR(SEARCH("ALTA",AB48)))</formula>
    </cfRule>
  </conditionalFormatting>
  <conditionalFormatting sqref="N46:P46 V46">
    <cfRule type="containsText" dxfId="5240" priority="324" operator="containsText" text="BAJA">
      <formula>NOT(ISERROR(SEARCH("BAJA",N46)))</formula>
    </cfRule>
    <cfRule type="containsText" dxfId="5239" priority="325" operator="containsText" text="MEDIA">
      <formula>NOT(ISERROR(SEARCH("MEDIA",N46)))</formula>
    </cfRule>
    <cfRule type="containsText" dxfId="5238" priority="326" operator="containsText" text="ALTA">
      <formula>NOT(ISERROR(SEARCH("ALTA",N46)))</formula>
    </cfRule>
  </conditionalFormatting>
  <conditionalFormatting sqref="Y46">
    <cfRule type="containsText" dxfId="5237" priority="321" operator="containsText" text="BAJA">
      <formula>NOT(ISERROR(SEARCH("BAJA",Y46)))</formula>
    </cfRule>
    <cfRule type="containsText" dxfId="5236" priority="322" operator="containsText" text="MEDIA">
      <formula>NOT(ISERROR(SEARCH("MEDIA",Y46)))</formula>
    </cfRule>
    <cfRule type="containsText" dxfId="5235" priority="323" operator="containsText" text="ALTA">
      <formula>NOT(ISERROR(SEARCH("ALTA",Y46)))</formula>
    </cfRule>
  </conditionalFormatting>
  <conditionalFormatting sqref="AK46">
    <cfRule type="containsText" dxfId="5234" priority="318" operator="containsText" text="BAJA">
      <formula>NOT(ISERROR(SEARCH("BAJA",AK46)))</formula>
    </cfRule>
    <cfRule type="containsText" dxfId="5233" priority="319" operator="containsText" text="MEDIA">
      <formula>NOT(ISERROR(SEARCH("MEDIA",AK46)))</formula>
    </cfRule>
    <cfRule type="containsText" dxfId="5232" priority="320" operator="containsText" text="ALTA">
      <formula>NOT(ISERROR(SEARCH("ALTA",AK46)))</formula>
    </cfRule>
  </conditionalFormatting>
  <conditionalFormatting sqref="AB4:AC4">
    <cfRule type="containsText" dxfId="5231" priority="315" operator="containsText" text="BAJA">
      <formula>NOT(ISERROR(SEARCH("BAJA",AB4)))</formula>
    </cfRule>
    <cfRule type="containsText" dxfId="5230" priority="316" operator="containsText" text="MEDIA">
      <formula>NOT(ISERROR(SEARCH("MEDIA",AB4)))</formula>
    </cfRule>
    <cfRule type="containsText" dxfId="5229" priority="317" operator="containsText" text="ALTA">
      <formula>NOT(ISERROR(SEARCH("ALTA",AB4)))</formula>
    </cfRule>
  </conditionalFormatting>
  <conditionalFormatting sqref="O17:P17 V17">
    <cfRule type="containsText" dxfId="5228" priority="312" operator="containsText" text="BAJA">
      <formula>NOT(ISERROR(SEARCH("BAJA",O17)))</formula>
    </cfRule>
    <cfRule type="containsText" dxfId="5227" priority="313" operator="containsText" text="MEDIA">
      <formula>NOT(ISERROR(SEARCH("MEDIA",O17)))</formula>
    </cfRule>
    <cfRule type="containsText" dxfId="5226" priority="314" operator="containsText" text="ALTA">
      <formula>NOT(ISERROR(SEARCH("ALTA",O17)))</formula>
    </cfRule>
  </conditionalFormatting>
  <conditionalFormatting sqref="Y17">
    <cfRule type="containsText" dxfId="5225" priority="309" operator="containsText" text="BAJA">
      <formula>NOT(ISERROR(SEARCH("BAJA",Y17)))</formula>
    </cfRule>
    <cfRule type="containsText" dxfId="5224" priority="310" operator="containsText" text="MEDIA">
      <formula>NOT(ISERROR(SEARCH("MEDIA",Y17)))</formula>
    </cfRule>
    <cfRule type="containsText" dxfId="5223" priority="311" operator="containsText" text="ALTA">
      <formula>NOT(ISERROR(SEARCH("ALTA",Y17)))</formula>
    </cfRule>
  </conditionalFormatting>
  <conditionalFormatting sqref="AB16:AC17">
    <cfRule type="containsText" dxfId="5222" priority="306" operator="containsText" text="BAJA">
      <formula>NOT(ISERROR(SEARCH("BAJA",AB16)))</formula>
    </cfRule>
    <cfRule type="containsText" dxfId="5221" priority="307" operator="containsText" text="MEDIA">
      <formula>NOT(ISERROR(SEARCH("MEDIA",AB16)))</formula>
    </cfRule>
    <cfRule type="containsText" dxfId="5220" priority="308" operator="containsText" text="ALTA">
      <formula>NOT(ISERROR(SEARCH("ALTA",AB16)))</formula>
    </cfRule>
  </conditionalFormatting>
  <conditionalFormatting sqref="AH17">
    <cfRule type="containsText" dxfId="5219" priority="300" operator="containsText" text="BAJA">
      <formula>NOT(ISERROR(SEARCH("BAJA",AH17)))</formula>
    </cfRule>
    <cfRule type="containsText" dxfId="5218" priority="301" operator="containsText" text="MEDIA">
      <formula>NOT(ISERROR(SEARCH("MEDIA",AH17)))</formula>
    </cfRule>
    <cfRule type="containsText" dxfId="5217" priority="302" operator="containsText" text="ALTA">
      <formula>NOT(ISERROR(SEARCH("ALTA",AH17)))</formula>
    </cfRule>
  </conditionalFormatting>
  <conditionalFormatting sqref="AK17">
    <cfRule type="containsText" dxfId="5216" priority="297" operator="containsText" text="BAJA">
      <formula>NOT(ISERROR(SEARCH("BAJA",AK17)))</formula>
    </cfRule>
    <cfRule type="containsText" dxfId="5215" priority="298" operator="containsText" text="MEDIA">
      <formula>NOT(ISERROR(SEARCH("MEDIA",AK17)))</formula>
    </cfRule>
    <cfRule type="containsText" dxfId="5214" priority="299" operator="containsText" text="ALTA">
      <formula>NOT(ISERROR(SEARCH("ALTA",AK17)))</formula>
    </cfRule>
  </conditionalFormatting>
  <conditionalFormatting sqref="X8">
    <cfRule type="containsText" dxfId="5213" priority="294" operator="containsText" text="BAJA">
      <formula>NOT(ISERROR(SEARCH("BAJA",X8)))</formula>
    </cfRule>
    <cfRule type="containsText" dxfId="5212" priority="295" operator="containsText" text="MEDIA">
      <formula>NOT(ISERROR(SEARCH("MEDIA",X8)))</formula>
    </cfRule>
    <cfRule type="containsText" dxfId="5211" priority="296" operator="containsText" text="ALTA">
      <formula>NOT(ISERROR(SEARCH("ALTA",X8)))</formula>
    </cfRule>
  </conditionalFormatting>
  <conditionalFormatting sqref="AD3:AD50">
    <cfRule type="containsText" dxfId="5210" priority="291" operator="containsText" text="BAJA">
      <formula>NOT(ISERROR(SEARCH("BAJA",AD3)))</formula>
    </cfRule>
    <cfRule type="containsText" dxfId="5209" priority="292" operator="containsText" text="MEDIA">
      <formula>NOT(ISERROR(SEARCH("MEDIA",AD3)))</formula>
    </cfRule>
    <cfRule type="containsText" dxfId="5208" priority="293" operator="containsText" text="ALTA">
      <formula>NOT(ISERROR(SEARCH("ALTA",AD3)))</formula>
    </cfRule>
  </conditionalFormatting>
  <conditionalFormatting sqref="Q3:R7 Q13:R50 Q8:Q12">
    <cfRule type="containsText" dxfId="5207" priority="288" operator="containsText" text="BAJA">
      <formula>NOT(ISERROR(SEARCH("BAJA",Q3)))</formula>
    </cfRule>
    <cfRule type="containsText" dxfId="5206" priority="289" operator="containsText" text="MEDIA">
      <formula>NOT(ISERROR(SEARCH("MEDIA",Q3)))</formula>
    </cfRule>
    <cfRule type="containsText" dxfId="5205" priority="290" operator="containsText" text="ALTA">
      <formula>NOT(ISERROR(SEARCH("ALTA",Q3)))</formula>
    </cfRule>
  </conditionalFormatting>
  <conditionalFormatting sqref="S3:T7 S13:T50 S8:S12">
    <cfRule type="containsText" dxfId="5204" priority="285" operator="containsText" text="BAJA">
      <formula>NOT(ISERROR(SEARCH("BAJA",S3)))</formula>
    </cfRule>
    <cfRule type="containsText" dxfId="5203" priority="286" operator="containsText" text="MEDIA">
      <formula>NOT(ISERROR(SEARCH("MEDIA",S3)))</formula>
    </cfRule>
    <cfRule type="containsText" dxfId="5202" priority="287" operator="containsText" text="ALTA">
      <formula>NOT(ISERROR(SEARCH("ALTA",S3)))</formula>
    </cfRule>
  </conditionalFormatting>
  <conditionalFormatting sqref="U3:U50">
    <cfRule type="containsText" dxfId="5201" priority="282" operator="containsText" text="BAJA">
      <formula>NOT(ISERROR(SEARCH("BAJA",U3)))</formula>
    </cfRule>
    <cfRule type="containsText" dxfId="5200" priority="283" operator="containsText" text="MEDIA">
      <formula>NOT(ISERROR(SEARCH("MEDIA",U3)))</formula>
    </cfRule>
    <cfRule type="containsText" dxfId="5199" priority="284" operator="containsText" text="ALTA">
      <formula>NOT(ISERROR(SEARCH("ALTA",U3)))</formula>
    </cfRule>
  </conditionalFormatting>
  <conditionalFormatting sqref="AJ3">
    <cfRule type="containsText" dxfId="5198" priority="279" operator="containsText" text="BAJA">
      <formula>NOT(ISERROR(SEARCH("BAJA",AJ3)))</formula>
    </cfRule>
    <cfRule type="containsText" dxfId="5197" priority="280" operator="containsText" text="MEDIA">
      <formula>NOT(ISERROR(SEARCH("MEDIA",AJ3)))</formula>
    </cfRule>
    <cfRule type="containsText" dxfId="5196" priority="281" operator="containsText" text="ALTA">
      <formula>NOT(ISERROR(SEARCH("ALTA",AJ3)))</formula>
    </cfRule>
  </conditionalFormatting>
  <conditionalFormatting sqref="AU41">
    <cfRule type="containsText" dxfId="5195" priority="252" operator="containsText" text="BAJA">
      <formula>NOT(ISERROR(SEARCH("BAJA",AU41)))</formula>
    </cfRule>
    <cfRule type="containsText" dxfId="5194" priority="253" operator="containsText" text="MEDIA">
      <formula>NOT(ISERROR(SEARCH("MEDIA",AU41)))</formula>
    </cfRule>
    <cfRule type="containsText" dxfId="5193" priority="254" operator="containsText" text="ALTA">
      <formula>NOT(ISERROR(SEARCH("ALTA",AU41)))</formula>
    </cfRule>
  </conditionalFormatting>
  <conditionalFormatting sqref="AU36">
    <cfRule type="containsText" dxfId="5192" priority="255" operator="containsText" text="BAJA">
      <formula>NOT(ISERROR(SEARCH("BAJA",AU36)))</formula>
    </cfRule>
    <cfRule type="containsText" dxfId="5191" priority="256" operator="containsText" text="MEDIA">
      <formula>NOT(ISERROR(SEARCH("MEDIA",AU36)))</formula>
    </cfRule>
    <cfRule type="containsText" dxfId="5190" priority="257" operator="containsText" text="ALTA">
      <formula>NOT(ISERROR(SEARCH("ALTA",AU36)))</formula>
    </cfRule>
  </conditionalFormatting>
  <conditionalFormatting sqref="AU31">
    <cfRule type="containsText" dxfId="5189" priority="258" operator="containsText" text="BAJA">
      <formula>NOT(ISERROR(SEARCH("BAJA",AU31)))</formula>
    </cfRule>
    <cfRule type="containsText" dxfId="5188" priority="259" operator="containsText" text="MEDIA">
      <formula>NOT(ISERROR(SEARCH("MEDIA",AU31)))</formula>
    </cfRule>
    <cfRule type="containsText" dxfId="5187" priority="260" operator="containsText" text="ALTA">
      <formula>NOT(ISERROR(SEARCH("ALTA",AU31)))</formula>
    </cfRule>
  </conditionalFormatting>
  <conditionalFormatting sqref="AU46">
    <cfRule type="containsText" dxfId="5186" priority="249" operator="containsText" text="BAJA">
      <formula>NOT(ISERROR(SEARCH("BAJA",AU46)))</formula>
    </cfRule>
    <cfRule type="containsText" dxfId="5185" priority="250" operator="containsText" text="MEDIA">
      <formula>NOT(ISERROR(SEARCH("MEDIA",AU46)))</formula>
    </cfRule>
    <cfRule type="containsText" dxfId="5184" priority="251" operator="containsText" text="ALTA">
      <formula>NOT(ISERROR(SEARCH("ALTA",AU46)))</formula>
    </cfRule>
  </conditionalFormatting>
  <conditionalFormatting sqref="AU26">
    <cfRule type="containsText" dxfId="5183" priority="261" operator="containsText" text="BAJA">
      <formula>NOT(ISERROR(SEARCH("BAJA",AU26)))</formula>
    </cfRule>
    <cfRule type="containsText" dxfId="5182" priority="262" operator="containsText" text="MEDIA">
      <formula>NOT(ISERROR(SEARCH("MEDIA",AU26)))</formula>
    </cfRule>
    <cfRule type="containsText" dxfId="5181" priority="263" operator="containsText" text="ALTA">
      <formula>NOT(ISERROR(SEARCH("ALTA",AU26)))</formula>
    </cfRule>
  </conditionalFormatting>
  <conditionalFormatting sqref="AU21">
    <cfRule type="containsText" dxfId="5180" priority="264" operator="containsText" text="BAJA">
      <formula>NOT(ISERROR(SEARCH("BAJA",AU21)))</formula>
    </cfRule>
    <cfRule type="containsText" dxfId="5179" priority="265" operator="containsText" text="MEDIA">
      <formula>NOT(ISERROR(SEARCH("MEDIA",AU21)))</formula>
    </cfRule>
    <cfRule type="containsText" dxfId="5178" priority="266" operator="containsText" text="ALTA">
      <formula>NOT(ISERROR(SEARCH("ALTA",AU21)))</formula>
    </cfRule>
  </conditionalFormatting>
  <conditionalFormatting sqref="AU16">
    <cfRule type="containsText" dxfId="5177" priority="267" operator="containsText" text="BAJA">
      <formula>NOT(ISERROR(SEARCH("BAJA",AU16)))</formula>
    </cfRule>
    <cfRule type="containsText" dxfId="5176" priority="268" operator="containsText" text="MEDIA">
      <formula>NOT(ISERROR(SEARCH("MEDIA",AU16)))</formula>
    </cfRule>
    <cfRule type="containsText" dxfId="5175" priority="269" operator="containsText" text="ALTA">
      <formula>NOT(ISERROR(SEARCH("ALTA",AU16)))</formula>
    </cfRule>
  </conditionalFormatting>
  <conditionalFormatting sqref="AU8">
    <cfRule type="containsText" dxfId="5174" priority="270" operator="containsText" text="BAJA">
      <formula>NOT(ISERROR(SEARCH("BAJA",AU8)))</formula>
    </cfRule>
    <cfRule type="containsText" dxfId="5173" priority="271" operator="containsText" text="MEDIA">
      <formula>NOT(ISERROR(SEARCH("MEDIA",AU8)))</formula>
    </cfRule>
    <cfRule type="containsText" dxfId="5172" priority="272" operator="containsText" text="ALTA">
      <formula>NOT(ISERROR(SEARCH("ALTA",AU8)))</formula>
    </cfRule>
  </conditionalFormatting>
  <conditionalFormatting sqref="AO3:AP3">
    <cfRule type="containsText" dxfId="5171" priority="276" operator="containsText" text="BAJA">
      <formula>NOT(ISERROR(SEARCH("BAJA",AO3)))</formula>
    </cfRule>
    <cfRule type="containsText" dxfId="5170" priority="277" operator="containsText" text="MEDIA">
      <formula>NOT(ISERROR(SEARCH("MEDIA",AO3)))</formula>
    </cfRule>
    <cfRule type="containsText" dxfId="5169" priority="278" operator="containsText" text="ALTA">
      <formula>NOT(ISERROR(SEARCH("ALTA",AO3)))</formula>
    </cfRule>
  </conditionalFormatting>
  <conditionalFormatting sqref="AU3">
    <cfRule type="containsText" dxfId="5168" priority="273" operator="containsText" text="BAJA">
      <formula>NOT(ISERROR(SEARCH("BAJA",AU3)))</formula>
    </cfRule>
    <cfRule type="containsText" dxfId="5167" priority="274" operator="containsText" text="MEDIA">
      <formula>NOT(ISERROR(SEARCH("MEDIA",AU3)))</formula>
    </cfRule>
    <cfRule type="containsText" dxfId="5166" priority="275" operator="containsText" text="ALTA">
      <formula>NOT(ISERROR(SEARCH("ALTA",AU3)))</formula>
    </cfRule>
  </conditionalFormatting>
  <conditionalFormatting sqref="AT8">
    <cfRule type="containsText" dxfId="5165" priority="246" operator="containsText" text="BAJA">
      <formula>NOT(ISERROR(SEARCH("BAJA",AT8)))</formula>
    </cfRule>
    <cfRule type="containsText" dxfId="5164" priority="247" operator="containsText" text="MEDIA">
      <formula>NOT(ISERROR(SEARCH("MEDIA",AT8)))</formula>
    </cfRule>
    <cfRule type="containsText" dxfId="5163" priority="248" operator="containsText" text="ALTA">
      <formula>NOT(ISERROR(SEARCH("ALTA",AT8)))</formula>
    </cfRule>
  </conditionalFormatting>
  <conditionalFormatting sqref="AT16">
    <cfRule type="containsText" dxfId="5162" priority="243" operator="containsText" text="BAJA">
      <formula>NOT(ISERROR(SEARCH("BAJA",AT16)))</formula>
    </cfRule>
    <cfRule type="containsText" dxfId="5161" priority="244" operator="containsText" text="MEDIA">
      <formula>NOT(ISERROR(SEARCH("MEDIA",AT16)))</formula>
    </cfRule>
    <cfRule type="containsText" dxfId="5160" priority="245" operator="containsText" text="ALTA">
      <formula>NOT(ISERROR(SEARCH("ALTA",AT16)))</formula>
    </cfRule>
  </conditionalFormatting>
  <conditionalFormatting sqref="AT21">
    <cfRule type="containsText" dxfId="5159" priority="240" operator="containsText" text="BAJA">
      <formula>NOT(ISERROR(SEARCH("BAJA",AT21)))</formula>
    </cfRule>
    <cfRule type="containsText" dxfId="5158" priority="241" operator="containsText" text="MEDIA">
      <formula>NOT(ISERROR(SEARCH("MEDIA",AT21)))</formula>
    </cfRule>
    <cfRule type="containsText" dxfId="5157" priority="242" operator="containsText" text="ALTA">
      <formula>NOT(ISERROR(SEARCH("ALTA",AT21)))</formula>
    </cfRule>
  </conditionalFormatting>
  <conditionalFormatting sqref="AT26">
    <cfRule type="containsText" dxfId="5156" priority="237" operator="containsText" text="BAJA">
      <formula>NOT(ISERROR(SEARCH("BAJA",AT26)))</formula>
    </cfRule>
    <cfRule type="containsText" dxfId="5155" priority="238" operator="containsText" text="MEDIA">
      <formula>NOT(ISERROR(SEARCH("MEDIA",AT26)))</formula>
    </cfRule>
    <cfRule type="containsText" dxfId="5154" priority="239" operator="containsText" text="ALTA">
      <formula>NOT(ISERROR(SEARCH("ALTA",AT26)))</formula>
    </cfRule>
  </conditionalFormatting>
  <conditionalFormatting sqref="AT31">
    <cfRule type="containsText" dxfId="5153" priority="234" operator="containsText" text="BAJA">
      <formula>NOT(ISERROR(SEARCH("BAJA",AT31)))</formula>
    </cfRule>
    <cfRule type="containsText" dxfId="5152" priority="235" operator="containsText" text="MEDIA">
      <formula>NOT(ISERROR(SEARCH("MEDIA",AT31)))</formula>
    </cfRule>
    <cfRule type="containsText" dxfId="5151" priority="236" operator="containsText" text="ALTA">
      <formula>NOT(ISERROR(SEARCH("ALTA",AT31)))</formula>
    </cfRule>
  </conditionalFormatting>
  <conditionalFormatting sqref="AT36">
    <cfRule type="containsText" dxfId="5150" priority="231" operator="containsText" text="BAJA">
      <formula>NOT(ISERROR(SEARCH("BAJA",AT36)))</formula>
    </cfRule>
    <cfRule type="containsText" dxfId="5149" priority="232" operator="containsText" text="MEDIA">
      <formula>NOT(ISERROR(SEARCH("MEDIA",AT36)))</formula>
    </cfRule>
    <cfRule type="containsText" dxfId="5148" priority="233" operator="containsText" text="ALTA">
      <formula>NOT(ISERROR(SEARCH("ALTA",AT36)))</formula>
    </cfRule>
  </conditionalFormatting>
  <conditionalFormatting sqref="AT41">
    <cfRule type="containsText" dxfId="5147" priority="228" operator="containsText" text="BAJA">
      <formula>NOT(ISERROR(SEARCH("BAJA",AT41)))</formula>
    </cfRule>
    <cfRule type="containsText" dxfId="5146" priority="229" operator="containsText" text="MEDIA">
      <formula>NOT(ISERROR(SEARCH("MEDIA",AT41)))</formula>
    </cfRule>
    <cfRule type="containsText" dxfId="5145" priority="230" operator="containsText" text="ALTA">
      <formula>NOT(ISERROR(SEARCH("ALTA",AT41)))</formula>
    </cfRule>
  </conditionalFormatting>
  <conditionalFormatting sqref="AT46">
    <cfRule type="containsText" dxfId="5144" priority="225" operator="containsText" text="BAJA">
      <formula>NOT(ISERROR(SEARCH("BAJA",AT46)))</formula>
    </cfRule>
    <cfRule type="containsText" dxfId="5143" priority="226" operator="containsText" text="MEDIA">
      <formula>NOT(ISERROR(SEARCH("MEDIA",AT46)))</formula>
    </cfRule>
    <cfRule type="containsText" dxfId="5142" priority="227" operator="containsText" text="ALTA">
      <formula>NOT(ISERROR(SEARCH("ALTA",AT46)))</formula>
    </cfRule>
  </conditionalFormatting>
  <conditionalFormatting sqref="AN8">
    <cfRule type="containsText" dxfId="5141" priority="222" operator="containsText" text="BAJA">
      <formula>NOT(ISERROR(SEARCH("BAJA",AN8)))</formula>
    </cfRule>
    <cfRule type="containsText" dxfId="5140" priority="223" operator="containsText" text="MEDIA">
      <formula>NOT(ISERROR(SEARCH("MEDIA",AN8)))</formula>
    </cfRule>
    <cfRule type="containsText" dxfId="5139" priority="224" operator="containsText" text="ALTA">
      <formula>NOT(ISERROR(SEARCH("ALTA",AN8)))</formula>
    </cfRule>
  </conditionalFormatting>
  <conditionalFormatting sqref="AO8">
    <cfRule type="containsText" dxfId="5138" priority="219" operator="containsText" text="BAJA">
      <formula>NOT(ISERROR(SEARCH("BAJA",AO8)))</formula>
    </cfRule>
    <cfRule type="containsText" dxfId="5137" priority="220" operator="containsText" text="MEDIA">
      <formula>NOT(ISERROR(SEARCH("MEDIA",AO8)))</formula>
    </cfRule>
    <cfRule type="containsText" dxfId="5136" priority="221" operator="containsText" text="ALTA">
      <formula>NOT(ISERROR(SEARCH("ALTA",AO8)))</formula>
    </cfRule>
  </conditionalFormatting>
  <conditionalFormatting sqref="AN16">
    <cfRule type="containsText" dxfId="5135" priority="216" operator="containsText" text="BAJA">
      <formula>NOT(ISERROR(SEARCH("BAJA",AN16)))</formula>
    </cfRule>
    <cfRule type="containsText" dxfId="5134" priority="217" operator="containsText" text="MEDIA">
      <formula>NOT(ISERROR(SEARCH("MEDIA",AN16)))</formula>
    </cfRule>
    <cfRule type="containsText" dxfId="5133" priority="218" operator="containsText" text="ALTA">
      <formula>NOT(ISERROR(SEARCH("ALTA",AN16)))</formula>
    </cfRule>
  </conditionalFormatting>
  <conditionalFormatting sqref="AO16">
    <cfRule type="containsText" dxfId="5132" priority="213" operator="containsText" text="BAJA">
      <formula>NOT(ISERROR(SEARCH("BAJA",AO16)))</formula>
    </cfRule>
    <cfRule type="containsText" dxfId="5131" priority="214" operator="containsText" text="MEDIA">
      <formula>NOT(ISERROR(SEARCH("MEDIA",AO16)))</formula>
    </cfRule>
    <cfRule type="containsText" dxfId="5130" priority="215" operator="containsText" text="ALTA">
      <formula>NOT(ISERROR(SEARCH("ALTA",AO16)))</formula>
    </cfRule>
  </conditionalFormatting>
  <conditionalFormatting sqref="AN21">
    <cfRule type="containsText" dxfId="5129" priority="210" operator="containsText" text="BAJA">
      <formula>NOT(ISERROR(SEARCH("BAJA",AN21)))</formula>
    </cfRule>
    <cfRule type="containsText" dxfId="5128" priority="211" operator="containsText" text="MEDIA">
      <formula>NOT(ISERROR(SEARCH("MEDIA",AN21)))</formula>
    </cfRule>
    <cfRule type="containsText" dxfId="5127" priority="212" operator="containsText" text="ALTA">
      <formula>NOT(ISERROR(SEARCH("ALTA",AN21)))</formula>
    </cfRule>
  </conditionalFormatting>
  <conditionalFormatting sqref="AO21">
    <cfRule type="containsText" dxfId="5126" priority="207" operator="containsText" text="BAJA">
      <formula>NOT(ISERROR(SEARCH("BAJA",AO21)))</formula>
    </cfRule>
    <cfRule type="containsText" dxfId="5125" priority="208" operator="containsText" text="MEDIA">
      <formula>NOT(ISERROR(SEARCH("MEDIA",AO21)))</formula>
    </cfRule>
    <cfRule type="containsText" dxfId="5124" priority="209" operator="containsText" text="ALTA">
      <formula>NOT(ISERROR(SEARCH("ALTA",AO21)))</formula>
    </cfRule>
  </conditionalFormatting>
  <conditionalFormatting sqref="AN26">
    <cfRule type="containsText" dxfId="5123" priority="204" operator="containsText" text="BAJA">
      <formula>NOT(ISERROR(SEARCH("BAJA",AN26)))</formula>
    </cfRule>
    <cfRule type="containsText" dxfId="5122" priority="205" operator="containsText" text="MEDIA">
      <formula>NOT(ISERROR(SEARCH("MEDIA",AN26)))</formula>
    </cfRule>
    <cfRule type="containsText" dxfId="5121" priority="206" operator="containsText" text="ALTA">
      <formula>NOT(ISERROR(SEARCH("ALTA",AN26)))</formula>
    </cfRule>
  </conditionalFormatting>
  <conditionalFormatting sqref="AO26">
    <cfRule type="containsText" dxfId="5120" priority="201" operator="containsText" text="BAJA">
      <formula>NOT(ISERROR(SEARCH("BAJA",AO26)))</formula>
    </cfRule>
    <cfRule type="containsText" dxfId="5119" priority="202" operator="containsText" text="MEDIA">
      <formula>NOT(ISERROR(SEARCH("MEDIA",AO26)))</formula>
    </cfRule>
    <cfRule type="containsText" dxfId="5118" priority="203" operator="containsText" text="ALTA">
      <formula>NOT(ISERROR(SEARCH("ALTA",AO26)))</formula>
    </cfRule>
  </conditionalFormatting>
  <conditionalFormatting sqref="AN31">
    <cfRule type="containsText" dxfId="5117" priority="198" operator="containsText" text="BAJA">
      <formula>NOT(ISERROR(SEARCH("BAJA",AN31)))</formula>
    </cfRule>
    <cfRule type="containsText" dxfId="5116" priority="199" operator="containsText" text="MEDIA">
      <formula>NOT(ISERROR(SEARCH("MEDIA",AN31)))</formula>
    </cfRule>
    <cfRule type="containsText" dxfId="5115" priority="200" operator="containsText" text="ALTA">
      <formula>NOT(ISERROR(SEARCH("ALTA",AN31)))</formula>
    </cfRule>
  </conditionalFormatting>
  <conditionalFormatting sqref="AO31">
    <cfRule type="containsText" dxfId="5114" priority="195" operator="containsText" text="BAJA">
      <formula>NOT(ISERROR(SEARCH("BAJA",AO31)))</formula>
    </cfRule>
    <cfRule type="containsText" dxfId="5113" priority="196" operator="containsText" text="MEDIA">
      <formula>NOT(ISERROR(SEARCH("MEDIA",AO31)))</formula>
    </cfRule>
    <cfRule type="containsText" dxfId="5112" priority="197" operator="containsText" text="ALTA">
      <formula>NOT(ISERROR(SEARCH("ALTA",AO31)))</formula>
    </cfRule>
  </conditionalFormatting>
  <conditionalFormatting sqref="AN36">
    <cfRule type="containsText" dxfId="5111" priority="192" operator="containsText" text="BAJA">
      <formula>NOT(ISERROR(SEARCH("BAJA",AN36)))</formula>
    </cfRule>
    <cfRule type="containsText" dxfId="5110" priority="193" operator="containsText" text="MEDIA">
      <formula>NOT(ISERROR(SEARCH("MEDIA",AN36)))</formula>
    </cfRule>
    <cfRule type="containsText" dxfId="5109" priority="194" operator="containsText" text="ALTA">
      <formula>NOT(ISERROR(SEARCH("ALTA",AN36)))</formula>
    </cfRule>
  </conditionalFormatting>
  <conditionalFormatting sqref="AO36">
    <cfRule type="containsText" dxfId="5108" priority="189" operator="containsText" text="BAJA">
      <formula>NOT(ISERROR(SEARCH("BAJA",AO36)))</formula>
    </cfRule>
    <cfRule type="containsText" dxfId="5107" priority="190" operator="containsText" text="MEDIA">
      <formula>NOT(ISERROR(SEARCH("MEDIA",AO36)))</formula>
    </cfRule>
    <cfRule type="containsText" dxfId="5106" priority="191" operator="containsText" text="ALTA">
      <formula>NOT(ISERROR(SEARCH("ALTA",AO36)))</formula>
    </cfRule>
  </conditionalFormatting>
  <conditionalFormatting sqref="AN41">
    <cfRule type="containsText" dxfId="5105" priority="186" operator="containsText" text="BAJA">
      <formula>NOT(ISERROR(SEARCH("BAJA",AN41)))</formula>
    </cfRule>
    <cfRule type="containsText" dxfId="5104" priority="187" operator="containsText" text="MEDIA">
      <formula>NOT(ISERROR(SEARCH("MEDIA",AN41)))</formula>
    </cfRule>
    <cfRule type="containsText" dxfId="5103" priority="188" operator="containsText" text="ALTA">
      <formula>NOT(ISERROR(SEARCH("ALTA",AN41)))</formula>
    </cfRule>
  </conditionalFormatting>
  <conditionalFormatting sqref="AO41">
    <cfRule type="containsText" dxfId="5102" priority="183" operator="containsText" text="BAJA">
      <formula>NOT(ISERROR(SEARCH("BAJA",AO41)))</formula>
    </cfRule>
    <cfRule type="containsText" dxfId="5101" priority="184" operator="containsText" text="MEDIA">
      <formula>NOT(ISERROR(SEARCH("MEDIA",AO41)))</formula>
    </cfRule>
    <cfRule type="containsText" dxfId="5100" priority="185" operator="containsText" text="ALTA">
      <formula>NOT(ISERROR(SEARCH("ALTA",AO41)))</formula>
    </cfRule>
  </conditionalFormatting>
  <conditionalFormatting sqref="AN46">
    <cfRule type="containsText" dxfId="5099" priority="180" operator="containsText" text="BAJA">
      <formula>NOT(ISERROR(SEARCH("BAJA",AN46)))</formula>
    </cfRule>
    <cfRule type="containsText" dxfId="5098" priority="181" operator="containsText" text="MEDIA">
      <formula>NOT(ISERROR(SEARCH("MEDIA",AN46)))</formula>
    </cfRule>
    <cfRule type="containsText" dxfId="5097" priority="182" operator="containsText" text="ALTA">
      <formula>NOT(ISERROR(SEARCH("ALTA",AN46)))</formula>
    </cfRule>
  </conditionalFormatting>
  <conditionalFormatting sqref="AO46">
    <cfRule type="containsText" dxfId="5096" priority="177" operator="containsText" text="BAJA">
      <formula>NOT(ISERROR(SEARCH("BAJA",AO46)))</formula>
    </cfRule>
    <cfRule type="containsText" dxfId="5095" priority="178" operator="containsText" text="MEDIA">
      <formula>NOT(ISERROR(SEARCH("MEDIA",AO46)))</formula>
    </cfRule>
    <cfRule type="containsText" dxfId="5094" priority="179" operator="containsText" text="ALTA">
      <formula>NOT(ISERROR(SEARCH("ALTA",AO46)))</formula>
    </cfRule>
  </conditionalFormatting>
  <conditionalFormatting sqref="X3">
    <cfRule type="containsText" dxfId="5093" priority="174" operator="containsText" text="BAJA">
      <formula>NOT(ISERROR(SEARCH("BAJA",X3)))</formula>
    </cfRule>
    <cfRule type="containsText" dxfId="5092" priority="175" operator="containsText" text="MEDIA">
      <formula>NOT(ISERROR(SEARCH("MEDIA",X3)))</formula>
    </cfRule>
    <cfRule type="containsText" dxfId="5091" priority="176" operator="containsText" text="ALTA">
      <formula>NOT(ISERROR(SEARCH("ALTA",X3)))</formula>
    </cfRule>
  </conditionalFormatting>
  <conditionalFormatting sqref="AP8 AP16 AP21 AP26 AP31 AP36 AP41 AP46">
    <cfRule type="containsText" dxfId="5090" priority="171" operator="containsText" text="BAJA">
      <formula>NOT(ISERROR(SEARCH("BAJA",AP8)))</formula>
    </cfRule>
    <cfRule type="containsText" dxfId="5089" priority="172" operator="containsText" text="MEDIA">
      <formula>NOT(ISERROR(SEARCH("MEDIA",AP8)))</formula>
    </cfRule>
    <cfRule type="containsText" dxfId="5088" priority="173" operator="containsText" text="ALTA">
      <formula>NOT(ISERROR(SEARCH("ALTA",AP8)))</formula>
    </cfRule>
  </conditionalFormatting>
  <conditionalFormatting sqref="AR3">
    <cfRule type="containsText" dxfId="5087" priority="168" operator="containsText" text="BAJA">
      <formula>NOT(ISERROR(SEARCH("BAJA",AR3)))</formula>
    </cfRule>
    <cfRule type="containsText" dxfId="5086" priority="169" operator="containsText" text="MEDIA">
      <formula>NOT(ISERROR(SEARCH("MEDIA",AR3)))</formula>
    </cfRule>
    <cfRule type="containsText" dxfId="5085" priority="170" operator="containsText" text="ALTA">
      <formula>NOT(ISERROR(SEARCH("ALTA",AR3)))</formula>
    </cfRule>
  </conditionalFormatting>
  <conditionalFormatting sqref="AS3">
    <cfRule type="containsText" dxfId="5084" priority="165" operator="containsText" text="BAJA">
      <formula>NOT(ISERROR(SEARCH("BAJA",AS3)))</formula>
    </cfRule>
    <cfRule type="containsText" dxfId="5083" priority="166" operator="containsText" text="MEDIA">
      <formula>NOT(ISERROR(SEARCH("MEDIA",AS3)))</formula>
    </cfRule>
    <cfRule type="containsText" dxfId="5082" priority="167" operator="containsText" text="ALTA">
      <formula>NOT(ISERROR(SEARCH("ALTA",AS3)))</formula>
    </cfRule>
  </conditionalFormatting>
  <conditionalFormatting sqref="AR8">
    <cfRule type="containsText" dxfId="5081" priority="162" operator="containsText" text="BAJA">
      <formula>NOT(ISERROR(SEARCH("BAJA",AR8)))</formula>
    </cfRule>
    <cfRule type="containsText" dxfId="5080" priority="163" operator="containsText" text="MEDIA">
      <formula>NOT(ISERROR(SEARCH("MEDIA",AR8)))</formula>
    </cfRule>
    <cfRule type="containsText" dxfId="5079" priority="164" operator="containsText" text="ALTA">
      <formula>NOT(ISERROR(SEARCH("ALTA",AR8)))</formula>
    </cfRule>
  </conditionalFormatting>
  <conditionalFormatting sqref="AS8">
    <cfRule type="containsText" dxfId="5078" priority="159" operator="containsText" text="BAJA">
      <formula>NOT(ISERROR(SEARCH("BAJA",AS8)))</formula>
    </cfRule>
    <cfRule type="containsText" dxfId="5077" priority="160" operator="containsText" text="MEDIA">
      <formula>NOT(ISERROR(SEARCH("MEDIA",AS8)))</formula>
    </cfRule>
    <cfRule type="containsText" dxfId="5076" priority="161" operator="containsText" text="ALTA">
      <formula>NOT(ISERROR(SEARCH("ALTA",AS8)))</formula>
    </cfRule>
  </conditionalFormatting>
  <conditionalFormatting sqref="AR16">
    <cfRule type="containsText" dxfId="5075" priority="156" operator="containsText" text="BAJA">
      <formula>NOT(ISERROR(SEARCH("BAJA",AR16)))</formula>
    </cfRule>
    <cfRule type="containsText" dxfId="5074" priority="157" operator="containsText" text="MEDIA">
      <formula>NOT(ISERROR(SEARCH("MEDIA",AR16)))</formula>
    </cfRule>
    <cfRule type="containsText" dxfId="5073" priority="158" operator="containsText" text="ALTA">
      <formula>NOT(ISERROR(SEARCH("ALTA",AR16)))</formula>
    </cfRule>
  </conditionalFormatting>
  <conditionalFormatting sqref="AS16">
    <cfRule type="containsText" dxfId="5072" priority="153" operator="containsText" text="BAJA">
      <formula>NOT(ISERROR(SEARCH("BAJA",AS16)))</formula>
    </cfRule>
    <cfRule type="containsText" dxfId="5071" priority="154" operator="containsText" text="MEDIA">
      <formula>NOT(ISERROR(SEARCH("MEDIA",AS16)))</formula>
    </cfRule>
    <cfRule type="containsText" dxfId="5070" priority="155" operator="containsText" text="ALTA">
      <formula>NOT(ISERROR(SEARCH("ALTA",AS16)))</formula>
    </cfRule>
  </conditionalFormatting>
  <conditionalFormatting sqref="AR21">
    <cfRule type="containsText" dxfId="5069" priority="150" operator="containsText" text="BAJA">
      <formula>NOT(ISERROR(SEARCH("BAJA",AR21)))</formula>
    </cfRule>
    <cfRule type="containsText" dxfId="5068" priority="151" operator="containsText" text="MEDIA">
      <formula>NOT(ISERROR(SEARCH("MEDIA",AR21)))</formula>
    </cfRule>
    <cfRule type="containsText" dxfId="5067" priority="152" operator="containsText" text="ALTA">
      <formula>NOT(ISERROR(SEARCH("ALTA",AR21)))</formula>
    </cfRule>
  </conditionalFormatting>
  <conditionalFormatting sqref="AS21">
    <cfRule type="containsText" dxfId="5066" priority="147" operator="containsText" text="BAJA">
      <formula>NOT(ISERROR(SEARCH("BAJA",AS21)))</formula>
    </cfRule>
    <cfRule type="containsText" dxfId="5065" priority="148" operator="containsText" text="MEDIA">
      <formula>NOT(ISERROR(SEARCH("MEDIA",AS21)))</formula>
    </cfRule>
    <cfRule type="containsText" dxfId="5064" priority="149" operator="containsText" text="ALTA">
      <formula>NOT(ISERROR(SEARCH("ALTA",AS21)))</formula>
    </cfRule>
  </conditionalFormatting>
  <conditionalFormatting sqref="AR26">
    <cfRule type="containsText" dxfId="5063" priority="144" operator="containsText" text="BAJA">
      <formula>NOT(ISERROR(SEARCH("BAJA",AR26)))</formula>
    </cfRule>
    <cfRule type="containsText" dxfId="5062" priority="145" operator="containsText" text="MEDIA">
      <formula>NOT(ISERROR(SEARCH("MEDIA",AR26)))</formula>
    </cfRule>
    <cfRule type="containsText" dxfId="5061" priority="146" operator="containsText" text="ALTA">
      <formula>NOT(ISERROR(SEARCH("ALTA",AR26)))</formula>
    </cfRule>
  </conditionalFormatting>
  <conditionalFormatting sqref="AS26">
    <cfRule type="containsText" dxfId="5060" priority="141" operator="containsText" text="BAJA">
      <formula>NOT(ISERROR(SEARCH("BAJA",AS26)))</formula>
    </cfRule>
    <cfRule type="containsText" dxfId="5059" priority="142" operator="containsText" text="MEDIA">
      <formula>NOT(ISERROR(SEARCH("MEDIA",AS26)))</formula>
    </cfRule>
    <cfRule type="containsText" dxfId="5058" priority="143" operator="containsText" text="ALTA">
      <formula>NOT(ISERROR(SEARCH("ALTA",AS26)))</formula>
    </cfRule>
  </conditionalFormatting>
  <conditionalFormatting sqref="AR31">
    <cfRule type="containsText" dxfId="5057" priority="138" operator="containsText" text="BAJA">
      <formula>NOT(ISERROR(SEARCH("BAJA",AR31)))</formula>
    </cfRule>
    <cfRule type="containsText" dxfId="5056" priority="139" operator="containsText" text="MEDIA">
      <formula>NOT(ISERROR(SEARCH("MEDIA",AR31)))</formula>
    </cfRule>
    <cfRule type="containsText" dxfId="5055" priority="140" operator="containsText" text="ALTA">
      <formula>NOT(ISERROR(SEARCH("ALTA",AR31)))</formula>
    </cfRule>
  </conditionalFormatting>
  <conditionalFormatting sqref="AS31">
    <cfRule type="containsText" dxfId="5054" priority="135" operator="containsText" text="BAJA">
      <formula>NOT(ISERROR(SEARCH("BAJA",AS31)))</formula>
    </cfRule>
    <cfRule type="containsText" dxfId="5053" priority="136" operator="containsText" text="MEDIA">
      <formula>NOT(ISERROR(SEARCH("MEDIA",AS31)))</formula>
    </cfRule>
    <cfRule type="containsText" dxfId="5052" priority="137" operator="containsText" text="ALTA">
      <formula>NOT(ISERROR(SEARCH("ALTA",AS31)))</formula>
    </cfRule>
  </conditionalFormatting>
  <conditionalFormatting sqref="AR36">
    <cfRule type="containsText" dxfId="5051" priority="132" operator="containsText" text="BAJA">
      <formula>NOT(ISERROR(SEARCH("BAJA",AR36)))</formula>
    </cfRule>
    <cfRule type="containsText" dxfId="5050" priority="133" operator="containsText" text="MEDIA">
      <formula>NOT(ISERROR(SEARCH("MEDIA",AR36)))</formula>
    </cfRule>
    <cfRule type="containsText" dxfId="5049" priority="134" operator="containsText" text="ALTA">
      <formula>NOT(ISERROR(SEARCH("ALTA",AR36)))</formula>
    </cfRule>
  </conditionalFormatting>
  <conditionalFormatting sqref="AS36">
    <cfRule type="containsText" dxfId="5048" priority="129" operator="containsText" text="BAJA">
      <formula>NOT(ISERROR(SEARCH("BAJA",AS36)))</formula>
    </cfRule>
    <cfRule type="containsText" dxfId="5047" priority="130" operator="containsText" text="MEDIA">
      <formula>NOT(ISERROR(SEARCH("MEDIA",AS36)))</formula>
    </cfRule>
    <cfRule type="containsText" dxfId="5046" priority="131" operator="containsText" text="ALTA">
      <formula>NOT(ISERROR(SEARCH("ALTA",AS36)))</formula>
    </cfRule>
  </conditionalFormatting>
  <conditionalFormatting sqref="AR41">
    <cfRule type="containsText" dxfId="5045" priority="126" operator="containsText" text="BAJA">
      <formula>NOT(ISERROR(SEARCH("BAJA",AR41)))</formula>
    </cfRule>
    <cfRule type="containsText" dxfId="5044" priority="127" operator="containsText" text="MEDIA">
      <formula>NOT(ISERROR(SEARCH("MEDIA",AR41)))</formula>
    </cfRule>
    <cfRule type="containsText" dxfId="5043" priority="128" operator="containsText" text="ALTA">
      <formula>NOT(ISERROR(SEARCH("ALTA",AR41)))</formula>
    </cfRule>
  </conditionalFormatting>
  <conditionalFormatting sqref="AS41">
    <cfRule type="containsText" dxfId="5042" priority="123" operator="containsText" text="BAJA">
      <formula>NOT(ISERROR(SEARCH("BAJA",AS41)))</formula>
    </cfRule>
    <cfRule type="containsText" dxfId="5041" priority="124" operator="containsText" text="MEDIA">
      <formula>NOT(ISERROR(SEARCH("MEDIA",AS41)))</formula>
    </cfRule>
    <cfRule type="containsText" dxfId="5040" priority="125" operator="containsText" text="ALTA">
      <formula>NOT(ISERROR(SEARCH("ALTA",AS41)))</formula>
    </cfRule>
  </conditionalFormatting>
  <conditionalFormatting sqref="AR46">
    <cfRule type="containsText" dxfId="5039" priority="120" operator="containsText" text="BAJA">
      <formula>NOT(ISERROR(SEARCH("BAJA",AR46)))</formula>
    </cfRule>
    <cfRule type="containsText" dxfId="5038" priority="121" operator="containsText" text="MEDIA">
      <formula>NOT(ISERROR(SEARCH("MEDIA",AR46)))</formula>
    </cfRule>
    <cfRule type="containsText" dxfId="5037" priority="122" operator="containsText" text="ALTA">
      <formula>NOT(ISERROR(SEARCH("ALTA",AR46)))</formula>
    </cfRule>
  </conditionalFormatting>
  <conditionalFormatting sqref="AS46">
    <cfRule type="containsText" dxfId="5036" priority="117" operator="containsText" text="BAJA">
      <formula>NOT(ISERROR(SEARCH("BAJA",AS46)))</formula>
    </cfRule>
    <cfRule type="containsText" dxfId="5035" priority="118" operator="containsText" text="MEDIA">
      <formula>NOT(ISERROR(SEARCH("MEDIA",AS46)))</formula>
    </cfRule>
    <cfRule type="containsText" dxfId="5034" priority="119" operator="containsText" text="ALTA">
      <formula>NOT(ISERROR(SEARCH("ALTA",AS46)))</formula>
    </cfRule>
  </conditionalFormatting>
  <conditionalFormatting sqref="N3">
    <cfRule type="containsText" dxfId="5033" priority="109" operator="containsText" text="BAJA">
      <formula>NOT(ISERROR(SEARCH("BAJA",N3)))</formula>
    </cfRule>
    <cfRule type="containsText" dxfId="5032" priority="110" operator="containsText" text="MEDIA">
      <formula>NOT(ISERROR(SEARCH("MEDIA",N3)))</formula>
    </cfRule>
    <cfRule type="containsText" dxfId="5031" priority="111" operator="containsText" text="ALTA">
      <formula>NOT(ISERROR(SEARCH("ALTA",N3)))</formula>
    </cfRule>
  </conditionalFormatting>
  <conditionalFormatting sqref="N16">
    <cfRule type="containsText" dxfId="5030" priority="106" operator="containsText" text="BAJA">
      <formula>NOT(ISERROR(SEARCH("BAJA",N16)))</formula>
    </cfRule>
    <cfRule type="containsText" dxfId="5029" priority="107" operator="containsText" text="MEDIA">
      <formula>NOT(ISERROR(SEARCH("MEDIA",N16)))</formula>
    </cfRule>
    <cfRule type="containsText" dxfId="5028" priority="108" operator="containsText" text="ALTA">
      <formula>NOT(ISERROR(SEARCH("ALTA",N16)))</formula>
    </cfRule>
  </conditionalFormatting>
  <conditionalFormatting sqref="N21">
    <cfRule type="containsText" dxfId="5027" priority="103" operator="containsText" text="BAJA">
      <formula>NOT(ISERROR(SEARCH("BAJA",N21)))</formula>
    </cfRule>
    <cfRule type="containsText" dxfId="5026" priority="104" operator="containsText" text="MEDIA">
      <formula>NOT(ISERROR(SEARCH("MEDIA",N21)))</formula>
    </cfRule>
    <cfRule type="containsText" dxfId="5025" priority="105" operator="containsText" text="ALTA">
      <formula>NOT(ISERROR(SEARCH("ALTA",N21)))</formula>
    </cfRule>
  </conditionalFormatting>
  <conditionalFormatting sqref="N5">
    <cfRule type="containsText" dxfId="5024" priority="100" operator="containsText" text="BAJA">
      <formula>NOT(ISERROR(SEARCH("BAJA",N5)))</formula>
    </cfRule>
    <cfRule type="containsText" dxfId="5023" priority="101" operator="containsText" text="MEDIA">
      <formula>NOT(ISERROR(SEARCH("MEDIA",N5)))</formula>
    </cfRule>
    <cfRule type="containsText" dxfId="5022" priority="102" operator="containsText" text="ALTA">
      <formula>NOT(ISERROR(SEARCH("ALTA",N5)))</formula>
    </cfRule>
  </conditionalFormatting>
  <conditionalFormatting sqref="N17">
    <cfRule type="containsText" dxfId="5021" priority="97" operator="containsText" text="BAJA">
      <formula>NOT(ISERROR(SEARCH("BAJA",N17)))</formula>
    </cfRule>
    <cfRule type="containsText" dxfId="5020" priority="98" operator="containsText" text="MEDIA">
      <formula>NOT(ISERROR(SEARCH("MEDIA",N17)))</formula>
    </cfRule>
    <cfRule type="containsText" dxfId="5019" priority="99" operator="containsText" text="ALTA">
      <formula>NOT(ISERROR(SEARCH("ALTA",N17)))</formula>
    </cfRule>
  </conditionalFormatting>
  <conditionalFormatting sqref="N23">
    <cfRule type="containsText" dxfId="5018" priority="94" operator="containsText" text="BAJA">
      <formula>NOT(ISERROR(SEARCH("BAJA",N23)))</formula>
    </cfRule>
    <cfRule type="containsText" dxfId="5017" priority="95" operator="containsText" text="MEDIA">
      <formula>NOT(ISERROR(SEARCH("MEDIA",N23)))</formula>
    </cfRule>
    <cfRule type="containsText" dxfId="5016" priority="96" operator="containsText" text="ALTA">
      <formula>NOT(ISERROR(SEARCH("ALTA",N23)))</formula>
    </cfRule>
  </conditionalFormatting>
  <conditionalFormatting sqref="N27">
    <cfRule type="containsText" dxfId="5015" priority="91" operator="containsText" text="BAJA">
      <formula>NOT(ISERROR(SEARCH("BAJA",N27)))</formula>
    </cfRule>
    <cfRule type="containsText" dxfId="5014" priority="92" operator="containsText" text="MEDIA">
      <formula>NOT(ISERROR(SEARCH("MEDIA",N27)))</formula>
    </cfRule>
    <cfRule type="containsText" dxfId="5013" priority="93" operator="containsText" text="ALTA">
      <formula>NOT(ISERROR(SEARCH("ALTA",N27)))</formula>
    </cfRule>
  </conditionalFormatting>
  <conditionalFormatting sqref="N14">
    <cfRule type="containsText" dxfId="5012" priority="88" operator="containsText" text="BAJA">
      <formula>NOT(ISERROR(SEARCH("BAJA",N14)))</formula>
    </cfRule>
    <cfRule type="containsText" dxfId="5011" priority="89" operator="containsText" text="MEDIA">
      <formula>NOT(ISERROR(SEARCH("MEDIA",N14)))</formula>
    </cfRule>
    <cfRule type="containsText" dxfId="5010" priority="90" operator="containsText" text="ALTA">
      <formula>NOT(ISERROR(SEARCH("ALTA",N14)))</formula>
    </cfRule>
  </conditionalFormatting>
  <conditionalFormatting sqref="N4">
    <cfRule type="containsText" dxfId="5009" priority="85" operator="containsText" text="BAJA">
      <formula>NOT(ISERROR(SEARCH("BAJA",N4)))</formula>
    </cfRule>
    <cfRule type="containsText" dxfId="5008" priority="86" operator="containsText" text="MEDIA">
      <formula>NOT(ISERROR(SEARCH("MEDIA",N4)))</formula>
    </cfRule>
    <cfRule type="containsText" dxfId="5007" priority="87" operator="containsText" text="ALTA">
      <formula>NOT(ISERROR(SEARCH("ALTA",N4)))</formula>
    </cfRule>
  </conditionalFormatting>
  <conditionalFormatting sqref="AB21">
    <cfRule type="containsText" dxfId="5006" priority="82" operator="containsText" text="BAJA">
      <formula>NOT(ISERROR(SEARCH("BAJA",AB21)))</formula>
    </cfRule>
    <cfRule type="containsText" dxfId="5005" priority="83" operator="containsText" text="MEDIA">
      <formula>NOT(ISERROR(SEARCH("MEDIA",AB21)))</formula>
    </cfRule>
    <cfRule type="containsText" dxfId="5004" priority="84" operator="containsText" text="ALTA">
      <formula>NOT(ISERROR(SEARCH("ALTA",AB21)))</formula>
    </cfRule>
  </conditionalFormatting>
  <conditionalFormatting sqref="AB21">
    <cfRule type="containsText" dxfId="5003" priority="79" operator="containsText" text="BAJA">
      <formula>NOT(ISERROR(SEARCH("BAJA",AB21)))</formula>
    </cfRule>
    <cfRule type="containsText" dxfId="5002" priority="80" operator="containsText" text="MEDIA">
      <formula>NOT(ISERROR(SEARCH("MEDIA",AB21)))</formula>
    </cfRule>
    <cfRule type="containsText" dxfId="5001" priority="81" operator="containsText" text="ALTA">
      <formula>NOT(ISERROR(SEARCH("ALTA",AB21)))</formula>
    </cfRule>
  </conditionalFormatting>
  <conditionalFormatting sqref="AB22">
    <cfRule type="containsText" dxfId="5000" priority="76" operator="containsText" text="BAJA">
      <formula>NOT(ISERROR(SEARCH("BAJA",AB22)))</formula>
    </cfRule>
    <cfRule type="containsText" dxfId="4999" priority="77" operator="containsText" text="MEDIA">
      <formula>NOT(ISERROR(SEARCH("MEDIA",AB22)))</formula>
    </cfRule>
    <cfRule type="containsText" dxfId="4998" priority="78" operator="containsText" text="ALTA">
      <formula>NOT(ISERROR(SEARCH("ALTA",AB22)))</formula>
    </cfRule>
  </conditionalFormatting>
  <conditionalFormatting sqref="AB22">
    <cfRule type="containsText" dxfId="4997" priority="73" operator="containsText" text="BAJA">
      <formula>NOT(ISERROR(SEARCH("BAJA",AB22)))</formula>
    </cfRule>
    <cfRule type="containsText" dxfId="4996" priority="74" operator="containsText" text="MEDIA">
      <formula>NOT(ISERROR(SEARCH("MEDIA",AB22)))</formula>
    </cfRule>
    <cfRule type="containsText" dxfId="4995" priority="75" operator="containsText" text="ALTA">
      <formula>NOT(ISERROR(SEARCH("ALTA",AB22)))</formula>
    </cfRule>
  </conditionalFormatting>
  <conditionalFormatting sqref="Y22">
    <cfRule type="containsText" dxfId="4994" priority="70" operator="containsText" text="BAJA">
      <formula>NOT(ISERROR(SEARCH("BAJA",Y22)))</formula>
    </cfRule>
    <cfRule type="containsText" dxfId="4993" priority="71" operator="containsText" text="MEDIA">
      <formula>NOT(ISERROR(SEARCH("MEDIA",Y22)))</formula>
    </cfRule>
    <cfRule type="containsText" dxfId="4992" priority="72" operator="containsText" text="ALTA">
      <formula>NOT(ISERROR(SEARCH("ALTA",Y22)))</formula>
    </cfRule>
  </conditionalFormatting>
  <conditionalFormatting sqref="Y23">
    <cfRule type="containsText" dxfId="4991" priority="67" operator="containsText" text="BAJA">
      <formula>NOT(ISERROR(SEARCH("BAJA",Y23)))</formula>
    </cfRule>
    <cfRule type="containsText" dxfId="4990" priority="68" operator="containsText" text="MEDIA">
      <formula>NOT(ISERROR(SEARCH("MEDIA",Y23)))</formula>
    </cfRule>
    <cfRule type="containsText" dxfId="4989" priority="69" operator="containsText" text="ALTA">
      <formula>NOT(ISERROR(SEARCH("ALTA",Y23)))</formula>
    </cfRule>
  </conditionalFormatting>
  <conditionalFormatting sqref="AB23">
    <cfRule type="containsText" dxfId="4988" priority="64" operator="containsText" text="BAJA">
      <formula>NOT(ISERROR(SEARCH("BAJA",AB23)))</formula>
    </cfRule>
    <cfRule type="containsText" dxfId="4987" priority="65" operator="containsText" text="MEDIA">
      <formula>NOT(ISERROR(SEARCH("MEDIA",AB23)))</formula>
    </cfRule>
    <cfRule type="containsText" dxfId="4986" priority="66" operator="containsText" text="ALTA">
      <formula>NOT(ISERROR(SEARCH("ALTA",AB23)))</formula>
    </cfRule>
  </conditionalFormatting>
  <conditionalFormatting sqref="AB23">
    <cfRule type="containsText" dxfId="4985" priority="61" operator="containsText" text="BAJA">
      <formula>NOT(ISERROR(SEARCH("BAJA",AB23)))</formula>
    </cfRule>
    <cfRule type="containsText" dxfId="4984" priority="62" operator="containsText" text="MEDIA">
      <formula>NOT(ISERROR(SEARCH("MEDIA",AB23)))</formula>
    </cfRule>
    <cfRule type="containsText" dxfId="4983" priority="63" operator="containsText" text="ALTA">
      <formula>NOT(ISERROR(SEARCH("ALTA",AB23)))</formula>
    </cfRule>
  </conditionalFormatting>
  <conditionalFormatting sqref="O8:P8">
    <cfRule type="containsText" dxfId="4982" priority="58" operator="containsText" text="BAJA">
      <formula>NOT(ISERROR(SEARCH("BAJA",O8)))</formula>
    </cfRule>
    <cfRule type="containsText" dxfId="4981" priority="59" operator="containsText" text="MEDIA">
      <formula>NOT(ISERROR(SEARCH("MEDIA",O8)))</formula>
    </cfRule>
    <cfRule type="containsText" dxfId="4980" priority="60" operator="containsText" text="ALTA">
      <formula>NOT(ISERROR(SEARCH("ALTA",O8)))</formula>
    </cfRule>
  </conditionalFormatting>
  <conditionalFormatting sqref="N8">
    <cfRule type="containsText" dxfId="4979" priority="55" operator="containsText" text="BAJA">
      <formula>NOT(ISERROR(SEARCH("BAJA",N8)))</formula>
    </cfRule>
    <cfRule type="containsText" dxfId="4978" priority="56" operator="containsText" text="MEDIA">
      <formula>NOT(ISERROR(SEARCH("MEDIA",N8)))</formula>
    </cfRule>
    <cfRule type="containsText" dxfId="4977" priority="57" operator="containsText" text="ALTA">
      <formula>NOT(ISERROR(SEARCH("ALTA",N8)))</formula>
    </cfRule>
  </conditionalFormatting>
  <conditionalFormatting sqref="O9">
    <cfRule type="containsText" dxfId="4976" priority="52" operator="containsText" text="BAJA">
      <formula>NOT(ISERROR(SEARCH("BAJA",O9)))</formula>
    </cfRule>
    <cfRule type="containsText" dxfId="4975" priority="53" operator="containsText" text="MEDIA">
      <formula>NOT(ISERROR(SEARCH("MEDIA",O9)))</formula>
    </cfRule>
    <cfRule type="containsText" dxfId="4974" priority="54" operator="containsText" text="ALTA">
      <formula>NOT(ISERROR(SEARCH("ALTA",O9)))</formula>
    </cfRule>
  </conditionalFormatting>
  <conditionalFormatting sqref="R8:R12">
    <cfRule type="containsText" dxfId="4973" priority="49" operator="containsText" text="BAJA">
      <formula>NOT(ISERROR(SEARCH("BAJA",R8)))</formula>
    </cfRule>
    <cfRule type="containsText" dxfId="4972" priority="50" operator="containsText" text="MEDIA">
      <formula>NOT(ISERROR(SEARCH("MEDIA",R8)))</formula>
    </cfRule>
    <cfRule type="containsText" dxfId="4971" priority="51" operator="containsText" text="ALTA">
      <formula>NOT(ISERROR(SEARCH("ALTA",R8)))</formula>
    </cfRule>
  </conditionalFormatting>
  <conditionalFormatting sqref="T8:T12">
    <cfRule type="containsText" dxfId="4970" priority="46" operator="containsText" text="BAJA">
      <formula>NOT(ISERROR(SEARCH("BAJA",T8)))</formula>
    </cfRule>
    <cfRule type="containsText" dxfId="4969" priority="47" operator="containsText" text="MEDIA">
      <formula>NOT(ISERROR(SEARCH("MEDIA",T8)))</formula>
    </cfRule>
    <cfRule type="containsText" dxfId="4968" priority="48" operator="containsText" text="ALTA">
      <formula>NOT(ISERROR(SEARCH("ALTA",T8)))</formula>
    </cfRule>
  </conditionalFormatting>
  <conditionalFormatting sqref="V8">
    <cfRule type="containsText" dxfId="4967" priority="43" operator="containsText" text="BAJA">
      <formula>NOT(ISERROR(SEARCH("BAJA",V8)))</formula>
    </cfRule>
    <cfRule type="containsText" dxfId="4966" priority="44" operator="containsText" text="MEDIA">
      <formula>NOT(ISERROR(SEARCH("MEDIA",V8)))</formula>
    </cfRule>
    <cfRule type="containsText" dxfId="4965" priority="45" operator="containsText" text="ALTA">
      <formula>NOT(ISERROR(SEARCH("ALTA",V8)))</formula>
    </cfRule>
  </conditionalFormatting>
  <conditionalFormatting sqref="W8">
    <cfRule type="containsText" dxfId="4964" priority="40" operator="containsText" text="BAJA">
      <formula>NOT(ISERROR(SEARCH("BAJA",W8)))</formula>
    </cfRule>
    <cfRule type="containsText" dxfId="4963" priority="41" operator="containsText" text="MEDIA">
      <formula>NOT(ISERROR(SEARCH("MEDIA",W8)))</formula>
    </cfRule>
    <cfRule type="containsText" dxfId="4962" priority="42" operator="containsText" text="ALTA">
      <formula>NOT(ISERROR(SEARCH("ALTA",W8)))</formula>
    </cfRule>
  </conditionalFormatting>
  <conditionalFormatting sqref="Y8">
    <cfRule type="containsText" dxfId="4961" priority="37" operator="containsText" text="BAJA">
      <formula>NOT(ISERROR(SEARCH("BAJA",Y8)))</formula>
    </cfRule>
    <cfRule type="containsText" dxfId="4960" priority="38" operator="containsText" text="MEDIA">
      <formula>NOT(ISERROR(SEARCH("MEDIA",Y8)))</formula>
    </cfRule>
    <cfRule type="containsText" dxfId="4959" priority="39" operator="containsText" text="ALTA">
      <formula>NOT(ISERROR(SEARCH("ALTA",Y8)))</formula>
    </cfRule>
  </conditionalFormatting>
  <conditionalFormatting sqref="Z8">
    <cfRule type="containsText" dxfId="4958" priority="34" operator="containsText" text="BAJA">
      <formula>NOT(ISERROR(SEARCH("BAJA",Z8)))</formula>
    </cfRule>
    <cfRule type="containsText" dxfId="4957" priority="35" operator="containsText" text="MEDIA">
      <formula>NOT(ISERROR(SEARCH("MEDIA",Z8)))</formula>
    </cfRule>
    <cfRule type="containsText" dxfId="4956" priority="36" operator="containsText" text="ALTA">
      <formula>NOT(ISERROR(SEARCH("ALTA",Z8)))</formula>
    </cfRule>
  </conditionalFormatting>
  <conditionalFormatting sqref="AB8">
    <cfRule type="containsText" dxfId="4955" priority="31" operator="containsText" text="BAJA">
      <formula>NOT(ISERROR(SEARCH("BAJA",AB8)))</formula>
    </cfRule>
    <cfRule type="containsText" dxfId="4954" priority="32" operator="containsText" text="MEDIA">
      <formula>NOT(ISERROR(SEARCH("MEDIA",AB8)))</formula>
    </cfRule>
    <cfRule type="containsText" dxfId="4953" priority="33" operator="containsText" text="ALTA">
      <formula>NOT(ISERROR(SEARCH("ALTA",AB8)))</formula>
    </cfRule>
  </conditionalFormatting>
  <conditionalFormatting sqref="AB9">
    <cfRule type="containsText" dxfId="4952" priority="28" operator="containsText" text="BAJA">
      <formula>NOT(ISERROR(SEARCH("BAJA",AB9)))</formula>
    </cfRule>
    <cfRule type="containsText" dxfId="4951" priority="29" operator="containsText" text="MEDIA">
      <formula>NOT(ISERROR(SEARCH("MEDIA",AB9)))</formula>
    </cfRule>
    <cfRule type="containsText" dxfId="4950" priority="30" operator="containsText" text="ALTA">
      <formula>NOT(ISERROR(SEARCH("ALTA",AB9)))</formula>
    </cfRule>
  </conditionalFormatting>
  <conditionalFormatting sqref="AB10:AB12">
    <cfRule type="containsText" dxfId="4949" priority="25" operator="containsText" text="BAJA">
      <formula>NOT(ISERROR(SEARCH("BAJA",AB10)))</formula>
    </cfRule>
    <cfRule type="containsText" dxfId="4948" priority="26" operator="containsText" text="MEDIA">
      <formula>NOT(ISERROR(SEARCH("MEDIA",AB10)))</formula>
    </cfRule>
    <cfRule type="containsText" dxfId="4947" priority="27" operator="containsText" text="ALTA">
      <formula>NOT(ISERROR(SEARCH("ALTA",AB10)))</formula>
    </cfRule>
  </conditionalFormatting>
  <conditionalFormatting sqref="AC8">
    <cfRule type="containsText" dxfId="4946" priority="22" operator="containsText" text="BAJA">
      <formula>NOT(ISERROR(SEARCH("BAJA",AC8)))</formula>
    </cfRule>
    <cfRule type="containsText" dxfId="4945" priority="23" operator="containsText" text="MEDIA">
      <formula>NOT(ISERROR(SEARCH("MEDIA",AC8)))</formula>
    </cfRule>
    <cfRule type="containsText" dxfId="4944" priority="24" operator="containsText" text="ALTA">
      <formula>NOT(ISERROR(SEARCH("ALTA",AC8)))</formula>
    </cfRule>
  </conditionalFormatting>
  <conditionalFormatting sqref="AC9">
    <cfRule type="containsText" dxfId="4943" priority="19" operator="containsText" text="BAJA">
      <formula>NOT(ISERROR(SEARCH("BAJA",AC9)))</formula>
    </cfRule>
    <cfRule type="containsText" dxfId="4942" priority="20" operator="containsText" text="MEDIA">
      <formula>NOT(ISERROR(SEARCH("MEDIA",AC9)))</formula>
    </cfRule>
    <cfRule type="containsText" dxfId="4941" priority="21" operator="containsText" text="ALTA">
      <formula>NOT(ISERROR(SEARCH("ALTA",AC9)))</formula>
    </cfRule>
  </conditionalFormatting>
  <conditionalFormatting sqref="AC10:AC12">
    <cfRule type="containsText" dxfId="4940" priority="16" operator="containsText" text="BAJA">
      <formula>NOT(ISERROR(SEARCH("BAJA",AC10)))</formula>
    </cfRule>
    <cfRule type="containsText" dxfId="4939" priority="17" operator="containsText" text="MEDIA">
      <formula>NOT(ISERROR(SEARCH("MEDIA",AC10)))</formula>
    </cfRule>
    <cfRule type="containsText" dxfId="4938" priority="18" operator="containsText" text="ALTA">
      <formula>NOT(ISERROR(SEARCH("ALTA",AC10)))</formula>
    </cfRule>
  </conditionalFormatting>
  <conditionalFormatting sqref="AE8">
    <cfRule type="containsText" dxfId="4937" priority="13" operator="containsText" text="BAJA">
      <formula>NOT(ISERROR(SEARCH("BAJA",AE8)))</formula>
    </cfRule>
    <cfRule type="containsText" dxfId="4936" priority="14" operator="containsText" text="MEDIA">
      <formula>NOT(ISERROR(SEARCH("MEDIA",AE8)))</formula>
    </cfRule>
    <cfRule type="containsText" dxfId="4935" priority="15" operator="containsText" text="ALTA">
      <formula>NOT(ISERROR(SEARCH("ALTA",AE8)))</formula>
    </cfRule>
  </conditionalFormatting>
  <conditionalFormatting sqref="AF8">
    <cfRule type="containsText" dxfId="4934" priority="10" operator="containsText" text="BAJA">
      <formula>NOT(ISERROR(SEARCH("BAJA",AF8)))</formula>
    </cfRule>
    <cfRule type="containsText" dxfId="4933" priority="11" operator="containsText" text="MEDIA">
      <formula>NOT(ISERROR(SEARCH("MEDIA",AF8)))</formula>
    </cfRule>
    <cfRule type="containsText" dxfId="4932" priority="12" operator="containsText" text="ALTA">
      <formula>NOT(ISERROR(SEARCH("ALTA",AF8)))</formula>
    </cfRule>
  </conditionalFormatting>
  <conditionalFormatting sqref="AH8">
    <cfRule type="containsText" dxfId="4931" priority="7" operator="containsText" text="BAJA">
      <formula>NOT(ISERROR(SEARCH("BAJA",AH8)))</formula>
    </cfRule>
    <cfRule type="containsText" dxfId="4930" priority="8" operator="containsText" text="MEDIA">
      <formula>NOT(ISERROR(SEARCH("MEDIA",AH8)))</formula>
    </cfRule>
    <cfRule type="containsText" dxfId="4929" priority="9" operator="containsText" text="ALTA">
      <formula>NOT(ISERROR(SEARCH("ALTA",AH8)))</formula>
    </cfRule>
  </conditionalFormatting>
  <conditionalFormatting sqref="AH9">
    <cfRule type="containsText" dxfId="4928" priority="4" operator="containsText" text="BAJA">
      <formula>NOT(ISERROR(SEARCH("BAJA",AH9)))</formula>
    </cfRule>
    <cfRule type="containsText" dxfId="4927" priority="5" operator="containsText" text="MEDIA">
      <formula>NOT(ISERROR(SEARCH("MEDIA",AH9)))</formula>
    </cfRule>
    <cfRule type="containsText" dxfId="4926" priority="6" operator="containsText" text="ALTA">
      <formula>NOT(ISERROR(SEARCH("ALTA",AH9)))</formula>
    </cfRule>
  </conditionalFormatting>
  <conditionalFormatting sqref="AI8">
    <cfRule type="containsText" dxfId="4925" priority="1" operator="containsText" text="BAJA">
      <formula>NOT(ISERROR(SEARCH("BAJA",AI8)))</formula>
    </cfRule>
    <cfRule type="containsText" dxfId="4924" priority="2" operator="containsText" text="MEDIA">
      <formula>NOT(ISERROR(SEARCH("MEDIA",AI8)))</formula>
    </cfRule>
    <cfRule type="containsText" dxfId="4923" priority="3" operator="containsText" text="ALTA">
      <formula>NOT(ISERROR(SEARCH("ALTA",AI8)))</formula>
    </cfRule>
  </conditionalFormatting>
  <dataValidations count="10">
    <dataValidation type="list" allowBlank="1" showInputMessage="1" showErrorMessage="1" sqref="AP3:AP50" xr:uid="{9F16DEB8-6E95-4175-A13D-49072B06B2D6}">
      <formula1>"Todas están gestionadas,Faltan causas por gestionar"</formula1>
    </dataValidation>
    <dataValidation type="list" allowBlank="1" showInputMessage="1" showErrorMessage="1" sqref="W3:W50" xr:uid="{3E967DE6-C3F7-40EC-BC08-C58ACDE6CB00}">
      <formula1>"Completo,Incompleto,No lo está"</formula1>
    </dataValidation>
    <dataValidation type="list" allowBlank="1" showInputMessage="1" showErrorMessage="1" sqref="AI3:AI50" xr:uid="{A51A9395-45A9-40E4-939F-718166C4FF76}">
      <formula1>"Completa,Incompleta,No existe"</formula1>
    </dataValidation>
    <dataValidation type="list" allowBlank="1" showInputMessage="1" showErrorMessage="1" sqref="R3:R50" xr:uid="{2B8FBC1F-DEB1-474B-8A15-A0344F67688B}">
      <formula1>"Confiable,No confiable"</formula1>
    </dataValidation>
    <dataValidation type="list" allowBlank="1" showInputMessage="1" showErrorMessage="1" sqref="P3:P50" xr:uid="{4F2DB48F-EE72-43DE-8EAF-219E55698E3E}">
      <formula1>"Prevenir,Detectar,No es un control"</formula1>
    </dataValidation>
    <dataValidation type="list" allowBlank="1" showInputMessage="1" showErrorMessage="1" sqref="AF3:AF50" xr:uid="{A4F2B611-7CEE-4B7F-9CB1-07B620B35376}">
      <formula1>"Oportuna,Inoportuna"</formula1>
    </dataValidation>
    <dataValidation type="list" allowBlank="1" showInputMessage="1" showErrorMessage="1" sqref="AC3:AC50" xr:uid="{765BF839-38F0-412E-8CFE-ECBE4B6A9E3E}">
      <formula1>"Adecuado,Inadecuado"</formula1>
    </dataValidation>
    <dataValidation type="list" allowBlank="1" showInputMessage="1" showErrorMessage="1" sqref="Z3:Z50" xr:uid="{405D65CE-18F5-47E8-AAD3-7822D6C8316C}">
      <formula1>"Asignado,No Asignado"</formula1>
    </dataValidation>
    <dataValidation type="list" allowBlank="1" showInputMessage="1" showErrorMessage="1" sqref="AE3:AE50" xr:uid="{BDB1750F-34BE-426E-94D1-5EF6D9A90B86}">
      <formula1>"Manual,Automático"</formula1>
    </dataValidation>
    <dataValidation type="list" allowBlank="1" showInputMessage="1" showErrorMessage="1" sqref="A3:A50 T3:T50" xr:uid="{4A8662DC-7CBF-4D71-9E23-9BE756944837}">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115" operator="equal" id="{86AF1FB3-AC83-4089-8FCD-1203FE254131}">
            <xm:f>'[Matriz de Riesgos Explotación JSA Chance 2020NM.xlsx]Tablas'!#REF!</xm:f>
            <x14:dxf>
              <font>
                <b/>
                <i val="0"/>
                <color rgb="FFFFC000"/>
              </font>
            </x14:dxf>
          </x14:cfRule>
          <x14:cfRule type="cellIs" priority="116" operator="equal" id="{5785914C-E27E-42A9-9DDF-F9730CC0E63A}">
            <xm:f>'[Matriz de Riesgos Explotación JSA Chance 2020NM.xlsx]Tablas'!#REF!</xm:f>
            <x14:dxf>
              <font>
                <b/>
                <i val="0"/>
                <color rgb="FFC00000"/>
              </font>
            </x14:dxf>
          </x14:cfRule>
          <xm:sqref>BB3:BB50</xm:sqref>
        </x14:conditionalFormatting>
        <x14:conditionalFormatting xmlns:xm="http://schemas.microsoft.com/office/excel/2006/main">
          <x14:cfRule type="cellIs" priority="112" operator="equal" id="{AAE14A8E-32CD-4194-B8D2-54686E8505A4}">
            <xm:f>'[Matriz de Riesgos Explotación JSA Chance 2020NM.xlsx]Tablas'!#REF!</xm:f>
            <x14:dxf>
              <font>
                <b/>
                <i val="0"/>
              </font>
              <fill>
                <patternFill>
                  <bgColor rgb="FF92D050"/>
                </patternFill>
              </fill>
            </x14:dxf>
          </x14:cfRule>
          <x14:cfRule type="cellIs" priority="113" operator="equal" id="{ECF0AFAA-0346-429B-BB93-83544D642A68}">
            <xm:f>'[Matriz de Riesgos Explotación JSA Chance 2020NM.xlsx]Tablas'!#REF!</xm:f>
            <x14:dxf>
              <font>
                <b/>
                <i val="0"/>
              </font>
              <fill>
                <patternFill>
                  <bgColor rgb="FFFFFF00"/>
                </patternFill>
              </fill>
            </x14:dxf>
          </x14:cfRule>
          <x14:cfRule type="cellIs" priority="114" operator="equal" id="{C9D90B9D-5969-4AC4-8AFD-F6B060813F57}">
            <xm:f>'[Matriz de Riesgos Explotación JSA Chance 2020NM.xlsx]Tablas'!#REF!</xm:f>
            <x14:dxf>
              <font>
                <b/>
                <i val="0"/>
                <color theme="0"/>
              </font>
              <fill>
                <patternFill>
                  <bgColor rgb="FFFF0000"/>
                </patternFill>
              </fill>
            </x14:dxf>
          </x14:cfRule>
          <xm:sqref>BA3:BA50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93895184-A125-4385-B7B5-0C59F8DA3092}">
          <x14:formula1>
            <xm:f>'\\129.9.200.2\planeacion estrategica\Gesión de Riesgos 2019\[Matriz de Riesgos 2019 Explotación de JSA Chance.xlsx]Tablas'!#REF!</xm:f>
          </x14:formula1>
          <xm:sqref>H3:H30 J3:J30</xm:sqref>
        </x14:dataValidation>
        <x14:dataValidation type="list" allowBlank="1" showInputMessage="1" showErrorMessage="1" xr:uid="{7BEF5BDE-E244-4F2E-83D8-AF63530EA612}">
          <x14:formula1>
            <xm:f>'Y:\5 Gestión de Riesgos ACTUALIZADOS DICIEMBRE 2019\[Matriz de Riesgos Explotación JSA Chance 2020NM.xlsx]Tablas'!#REF!</xm:f>
          </x14:formula1>
          <xm:sqref>B3:B50</xm:sqref>
        </x14:dataValidation>
        <x14:dataValidation type="list" allowBlank="1" showInputMessage="1" showErrorMessage="1" xr:uid="{862676F7-3D4B-4BD9-8C1A-D56103AF82E3}">
          <x14:formula1>
            <xm:f>'Y:\5 Gestión de Riesgos ACTUALIZADOS DICIEMBRE 2019\[Matriz de Riesgos Explotación JSA Chance 2020NM.xlsx]Tablas'!#REF!</xm:f>
          </x14:formula1>
          <xm:sqref>C3:C50</xm:sqref>
        </x14:dataValidation>
        <x14:dataValidation type="list" allowBlank="1" showInputMessage="1" showErrorMessage="1" xr:uid="{44D3C82B-0569-47C3-B6DE-E71AAF438CAD}">
          <x14:formula1>
            <xm:f>'Y:\5 Gestión de Riesgos ACTUALIZADOS DICIEMBRE 2019\[Matriz de Riesgos Explotación JSA Chance 2020NM.xlsx]Tablas'!#REF!</xm:f>
          </x14:formula1>
          <xm:sqref>J31:J50</xm:sqref>
        </x14:dataValidation>
        <x14:dataValidation type="list" allowBlank="1" showInputMessage="1" showErrorMessage="1" xr:uid="{A824F30B-0CD7-45B6-8BE4-ECD3BA45ED60}">
          <x14:formula1>
            <xm:f>'Y:\5 Gestión de Riesgos ACTUALIZADOS DICIEMBRE 2019\[Matriz de Riesgos Explotación JSA Chance 2020NM.xlsx]Tablas'!#REF!</xm:f>
          </x14:formula1>
          <xm:sqref>H31:H50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AB30E4-95B4-432A-BE07-C4A8CFB87ED8}">
  <dimension ref="A1:BH48"/>
  <sheetViews>
    <sheetView topLeftCell="A16" workbookViewId="0">
      <selection activeCell="N13" sqref="A13:XFD18"/>
    </sheetView>
  </sheetViews>
  <sheetFormatPr baseColWidth="10" defaultRowHeight="15" x14ac:dyDescent="0.25"/>
  <cols>
    <col min="1" max="1" width="11" style="1" customWidth="1"/>
    <col min="2" max="2" width="21.85546875" style="2" customWidth="1"/>
    <col min="3" max="3" width="16.7109375" style="2" bestFit="1" customWidth="1"/>
    <col min="4" max="4" width="44.140625" style="3" customWidth="1"/>
    <col min="5" max="5" width="9.7109375" style="3" customWidth="1"/>
    <col min="6" max="6" width="39.710937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6.28515625" style="3" customWidth="1"/>
    <col min="15" max="15" width="79.8554687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64.28515625" style="3" customWidth="1"/>
    <col min="23" max="23" width="12.7109375" style="3" customWidth="1"/>
    <col min="24" max="24" width="4.42578125" style="3" hidden="1" customWidth="1"/>
    <col min="25" max="25" width="39.2851562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25.4257812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30.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94.140625" style="4" customWidth="1"/>
    <col min="57" max="57" width="17.57031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63.75" x14ac:dyDescent="0.25">
      <c r="A3" s="183" t="s">
        <v>101</v>
      </c>
      <c r="B3" s="136" t="s">
        <v>46</v>
      </c>
      <c r="C3" s="127" t="s">
        <v>64</v>
      </c>
      <c r="D3" s="133" t="s">
        <v>354</v>
      </c>
      <c r="E3" s="197" t="s">
        <v>355</v>
      </c>
      <c r="F3" s="136" t="s">
        <v>356</v>
      </c>
      <c r="G3" s="198" t="s">
        <v>357</v>
      </c>
      <c r="H3" s="145" t="s">
        <v>19</v>
      </c>
      <c r="I3" s="118">
        <v>4</v>
      </c>
      <c r="J3" s="136" t="s">
        <v>17</v>
      </c>
      <c r="K3" s="118">
        <v>4</v>
      </c>
      <c r="L3" s="118" t="s">
        <v>40</v>
      </c>
      <c r="M3" s="115">
        <v>16</v>
      </c>
      <c r="N3" s="70" t="s">
        <v>358</v>
      </c>
      <c r="O3" s="55" t="s">
        <v>359</v>
      </c>
      <c r="P3" s="55" t="s">
        <v>99</v>
      </c>
      <c r="Q3" s="56">
        <v>15</v>
      </c>
      <c r="R3" s="231" t="s">
        <v>360</v>
      </c>
      <c r="S3" s="56">
        <v>0</v>
      </c>
      <c r="T3" s="232" t="s">
        <v>101</v>
      </c>
      <c r="U3" s="56">
        <v>15</v>
      </c>
      <c r="V3" s="55" t="s">
        <v>361</v>
      </c>
      <c r="W3" s="97" t="s">
        <v>104</v>
      </c>
      <c r="X3" s="88">
        <v>5</v>
      </c>
      <c r="Y3" s="103" t="s">
        <v>362</v>
      </c>
      <c r="Z3" s="103" t="s">
        <v>108</v>
      </c>
      <c r="AA3" s="56">
        <v>15</v>
      </c>
      <c r="AB3" s="103" t="s">
        <v>363</v>
      </c>
      <c r="AC3" s="103" t="s">
        <v>110</v>
      </c>
      <c r="AD3" s="56">
        <v>15</v>
      </c>
      <c r="AE3" s="103" t="s">
        <v>137</v>
      </c>
      <c r="AF3" s="103" t="s">
        <v>111</v>
      </c>
      <c r="AG3" s="56">
        <v>15</v>
      </c>
      <c r="AH3" s="103" t="s">
        <v>364</v>
      </c>
      <c r="AI3" s="103" t="s">
        <v>114</v>
      </c>
      <c r="AJ3" s="56">
        <v>10</v>
      </c>
      <c r="AK3" s="63" t="s">
        <v>365</v>
      </c>
      <c r="AL3" s="64">
        <v>78.260869565217391</v>
      </c>
      <c r="AM3" s="96" t="s">
        <v>212</v>
      </c>
      <c r="AN3" s="130">
        <v>78</v>
      </c>
      <c r="AO3" s="126">
        <v>96</v>
      </c>
      <c r="AP3" s="160" t="s">
        <v>140</v>
      </c>
      <c r="AQ3" s="233" t="s">
        <v>366</v>
      </c>
      <c r="AR3" s="130">
        <v>50</v>
      </c>
      <c r="AS3" s="126">
        <v>50</v>
      </c>
      <c r="AT3" s="148">
        <v>0</v>
      </c>
      <c r="AU3" s="118">
        <v>0</v>
      </c>
      <c r="AV3" s="118" t="s">
        <v>19</v>
      </c>
      <c r="AW3" s="118">
        <v>4</v>
      </c>
      <c r="AX3" s="118" t="s">
        <v>17</v>
      </c>
      <c r="AY3" s="118">
        <v>4</v>
      </c>
      <c r="AZ3" s="118">
        <v>16</v>
      </c>
      <c r="BA3" s="115" t="s">
        <v>40</v>
      </c>
      <c r="BB3" s="189" t="s">
        <v>367</v>
      </c>
      <c r="BC3" s="66">
        <v>1</v>
      </c>
      <c r="BD3" s="234" t="s">
        <v>368</v>
      </c>
      <c r="BE3" s="97" t="s">
        <v>369</v>
      </c>
      <c r="BF3" s="235">
        <v>43670</v>
      </c>
      <c r="BG3" s="236">
        <v>43769</v>
      </c>
      <c r="BH3" s="72" t="s">
        <v>370</v>
      </c>
    </row>
    <row r="4" spans="1:60" ht="114.75" x14ac:dyDescent="0.25">
      <c r="A4" s="184"/>
      <c r="B4" s="137"/>
      <c r="C4" s="128"/>
      <c r="D4" s="134"/>
      <c r="E4" s="202"/>
      <c r="F4" s="137"/>
      <c r="G4" s="203"/>
      <c r="H4" s="146"/>
      <c r="I4" s="119"/>
      <c r="J4" s="137"/>
      <c r="K4" s="119"/>
      <c r="L4" s="119"/>
      <c r="M4" s="116"/>
      <c r="N4" s="7" t="s">
        <v>371</v>
      </c>
      <c r="O4" s="5" t="s">
        <v>372</v>
      </c>
      <c r="P4" s="5" t="s">
        <v>133</v>
      </c>
      <c r="Q4" s="89">
        <v>10</v>
      </c>
      <c r="R4" s="26" t="s">
        <v>100</v>
      </c>
      <c r="S4" s="89">
        <v>15</v>
      </c>
      <c r="T4" s="89" t="s">
        <v>101</v>
      </c>
      <c r="U4" s="89">
        <v>15</v>
      </c>
      <c r="V4" s="5" t="s">
        <v>373</v>
      </c>
      <c r="W4" s="98" t="s">
        <v>155</v>
      </c>
      <c r="X4" s="89">
        <v>15</v>
      </c>
      <c r="Y4" s="104" t="s">
        <v>374</v>
      </c>
      <c r="Z4" s="104" t="s">
        <v>108</v>
      </c>
      <c r="AA4" s="89">
        <v>15</v>
      </c>
      <c r="AB4" s="104" t="s">
        <v>375</v>
      </c>
      <c r="AC4" s="104" t="s">
        <v>110</v>
      </c>
      <c r="AD4" s="89">
        <v>15</v>
      </c>
      <c r="AE4" s="104" t="s">
        <v>137</v>
      </c>
      <c r="AF4" s="104" t="s">
        <v>111</v>
      </c>
      <c r="AG4" s="89">
        <v>15</v>
      </c>
      <c r="AH4" s="104" t="s">
        <v>376</v>
      </c>
      <c r="AI4" s="104" t="s">
        <v>114</v>
      </c>
      <c r="AJ4" s="89">
        <v>10</v>
      </c>
      <c r="AK4" s="28" t="s">
        <v>377</v>
      </c>
      <c r="AL4" s="16" t="s">
        <v>212</v>
      </c>
      <c r="AM4" s="39">
        <v>95.652173913043484</v>
      </c>
      <c r="AN4" s="119"/>
      <c r="AO4" s="116"/>
      <c r="AP4" s="161"/>
      <c r="AQ4" s="237"/>
      <c r="AR4" s="119"/>
      <c r="AS4" s="116"/>
      <c r="AT4" s="149"/>
      <c r="AU4" s="119"/>
      <c r="AV4" s="119"/>
      <c r="AW4" s="119"/>
      <c r="AX4" s="119"/>
      <c r="AY4" s="119"/>
      <c r="AZ4" s="119"/>
      <c r="BA4" s="116"/>
      <c r="BB4" s="190"/>
      <c r="BC4" s="26">
        <v>2</v>
      </c>
      <c r="BD4" s="238" t="s">
        <v>378</v>
      </c>
      <c r="BE4" s="98" t="s">
        <v>143</v>
      </c>
      <c r="BF4" s="239">
        <v>43678</v>
      </c>
      <c r="BG4" s="239">
        <v>43768</v>
      </c>
      <c r="BH4" s="22" t="s">
        <v>379</v>
      </c>
    </row>
    <row r="5" spans="1:60" ht="22.9" customHeight="1" x14ac:dyDescent="0.25">
      <c r="A5" s="184"/>
      <c r="B5" s="137"/>
      <c r="C5" s="128"/>
      <c r="D5" s="134"/>
      <c r="E5" s="202"/>
      <c r="F5" s="137"/>
      <c r="G5" s="203"/>
      <c r="H5" s="146"/>
      <c r="I5" s="119"/>
      <c r="J5" s="137"/>
      <c r="K5" s="119"/>
      <c r="L5" s="119"/>
      <c r="M5" s="116"/>
      <c r="N5" s="7"/>
      <c r="O5" s="5"/>
      <c r="P5" s="5"/>
      <c r="Q5" s="89" t="s">
        <v>212</v>
      </c>
      <c r="R5" s="104"/>
      <c r="S5" s="89" t="s">
        <v>212</v>
      </c>
      <c r="T5" s="98"/>
      <c r="U5" s="89" t="s">
        <v>212</v>
      </c>
      <c r="V5" s="206"/>
      <c r="W5" s="98"/>
      <c r="X5" s="89" t="s">
        <v>212</v>
      </c>
      <c r="Y5" s="104"/>
      <c r="Z5" s="104"/>
      <c r="AA5" s="89" t="s">
        <v>212</v>
      </c>
      <c r="AB5" s="104"/>
      <c r="AC5" s="104"/>
      <c r="AD5" s="89" t="s">
        <v>212</v>
      </c>
      <c r="AE5" s="104"/>
      <c r="AF5" s="104"/>
      <c r="AG5" s="89" t="s">
        <v>212</v>
      </c>
      <c r="AH5" s="104"/>
      <c r="AI5" s="104"/>
      <c r="AJ5" s="89" t="s">
        <v>212</v>
      </c>
      <c r="AK5" s="28"/>
      <c r="AL5" s="16" t="s">
        <v>212</v>
      </c>
      <c r="AM5" s="39" t="s">
        <v>212</v>
      </c>
      <c r="AN5" s="119"/>
      <c r="AO5" s="116"/>
      <c r="AP5" s="161"/>
      <c r="AQ5" s="237"/>
      <c r="AR5" s="119"/>
      <c r="AS5" s="116"/>
      <c r="AT5" s="149"/>
      <c r="AU5" s="119"/>
      <c r="AV5" s="119"/>
      <c r="AW5" s="119"/>
      <c r="AX5" s="119"/>
      <c r="AY5" s="119"/>
      <c r="AZ5" s="119"/>
      <c r="BA5" s="116"/>
      <c r="BB5" s="190"/>
      <c r="BC5" s="26">
        <v>3</v>
      </c>
      <c r="BD5" s="19"/>
      <c r="BE5" s="21"/>
      <c r="BF5" s="240"/>
      <c r="BG5" s="240"/>
      <c r="BH5" s="22"/>
    </row>
    <row r="6" spans="1:60" ht="22.9" customHeight="1" x14ac:dyDescent="0.25">
      <c r="A6" s="184"/>
      <c r="B6" s="137"/>
      <c r="C6" s="128"/>
      <c r="D6" s="134"/>
      <c r="E6" s="202"/>
      <c r="F6" s="137"/>
      <c r="G6" s="203"/>
      <c r="H6" s="146"/>
      <c r="I6" s="119"/>
      <c r="J6" s="137"/>
      <c r="K6" s="119"/>
      <c r="L6" s="119"/>
      <c r="M6" s="116"/>
      <c r="N6" s="7"/>
      <c r="O6" s="5"/>
      <c r="P6" s="5"/>
      <c r="Q6" s="89" t="s">
        <v>212</v>
      </c>
      <c r="R6" s="104"/>
      <c r="S6" s="89" t="s">
        <v>212</v>
      </c>
      <c r="T6" s="98"/>
      <c r="U6" s="89" t="s">
        <v>212</v>
      </c>
      <c r="V6" s="206"/>
      <c r="W6" s="98"/>
      <c r="X6" s="89" t="s">
        <v>212</v>
      </c>
      <c r="Y6" s="104"/>
      <c r="Z6" s="104"/>
      <c r="AA6" s="89" t="s">
        <v>212</v>
      </c>
      <c r="AB6" s="104"/>
      <c r="AC6" s="104"/>
      <c r="AD6" s="89" t="s">
        <v>212</v>
      </c>
      <c r="AE6" s="104"/>
      <c r="AF6" s="104"/>
      <c r="AG6" s="89" t="s">
        <v>212</v>
      </c>
      <c r="AH6" s="104"/>
      <c r="AI6" s="104"/>
      <c r="AJ6" s="89" t="s">
        <v>212</v>
      </c>
      <c r="AK6" s="28"/>
      <c r="AL6" s="16" t="s">
        <v>212</v>
      </c>
      <c r="AM6" s="39" t="s">
        <v>212</v>
      </c>
      <c r="AN6" s="119"/>
      <c r="AO6" s="116"/>
      <c r="AP6" s="161"/>
      <c r="AQ6" s="237"/>
      <c r="AR6" s="119"/>
      <c r="AS6" s="116"/>
      <c r="AT6" s="149"/>
      <c r="AU6" s="119"/>
      <c r="AV6" s="119"/>
      <c r="AW6" s="119"/>
      <c r="AX6" s="119"/>
      <c r="AY6" s="119"/>
      <c r="AZ6" s="119"/>
      <c r="BA6" s="116"/>
      <c r="BB6" s="190"/>
      <c r="BC6" s="26">
        <v>4</v>
      </c>
      <c r="BD6" s="19"/>
      <c r="BE6" s="21"/>
      <c r="BF6" s="240"/>
      <c r="BG6" s="240"/>
      <c r="BH6" s="22"/>
    </row>
    <row r="7" spans="1:60" ht="15.75" thickBot="1" x14ac:dyDescent="0.3">
      <c r="A7" s="185"/>
      <c r="B7" s="138"/>
      <c r="C7" s="129"/>
      <c r="D7" s="135"/>
      <c r="E7" s="207"/>
      <c r="F7" s="138"/>
      <c r="G7" s="208"/>
      <c r="H7" s="147"/>
      <c r="I7" s="120"/>
      <c r="J7" s="138"/>
      <c r="K7" s="120"/>
      <c r="L7" s="120"/>
      <c r="M7" s="117"/>
      <c r="N7" s="8"/>
      <c r="O7" s="9"/>
      <c r="P7" s="9"/>
      <c r="Q7" s="90" t="s">
        <v>212</v>
      </c>
      <c r="R7" s="105"/>
      <c r="S7" s="90" t="s">
        <v>212</v>
      </c>
      <c r="T7" s="99"/>
      <c r="U7" s="90" t="s">
        <v>212</v>
      </c>
      <c r="V7" s="209"/>
      <c r="W7" s="99"/>
      <c r="X7" s="90" t="s">
        <v>212</v>
      </c>
      <c r="Y7" s="105"/>
      <c r="Z7" s="105"/>
      <c r="AA7" s="90" t="s">
        <v>212</v>
      </c>
      <c r="AB7" s="105"/>
      <c r="AC7" s="105"/>
      <c r="AD7" s="90" t="s">
        <v>212</v>
      </c>
      <c r="AE7" s="105"/>
      <c r="AF7" s="105"/>
      <c r="AG7" s="90" t="s">
        <v>212</v>
      </c>
      <c r="AH7" s="105"/>
      <c r="AI7" s="105"/>
      <c r="AJ7" s="90" t="s">
        <v>212</v>
      </c>
      <c r="AK7" s="6"/>
      <c r="AL7" s="17" t="s">
        <v>212</v>
      </c>
      <c r="AM7" s="18" t="s">
        <v>212</v>
      </c>
      <c r="AN7" s="120"/>
      <c r="AO7" s="117"/>
      <c r="AP7" s="162"/>
      <c r="AQ7" s="241"/>
      <c r="AR7" s="120"/>
      <c r="AS7" s="117"/>
      <c r="AT7" s="150"/>
      <c r="AU7" s="120"/>
      <c r="AV7" s="120"/>
      <c r="AW7" s="120"/>
      <c r="AX7" s="120"/>
      <c r="AY7" s="120"/>
      <c r="AZ7" s="120"/>
      <c r="BA7" s="117"/>
      <c r="BB7" s="191"/>
      <c r="BC7" s="27">
        <v>5</v>
      </c>
      <c r="BD7" s="20"/>
      <c r="BE7" s="23"/>
      <c r="BF7" s="242"/>
      <c r="BG7" s="242"/>
      <c r="BH7" s="24"/>
    </row>
    <row r="8" spans="1:60" ht="105" x14ac:dyDescent="0.25">
      <c r="A8" s="183" t="s">
        <v>101</v>
      </c>
      <c r="B8" s="136" t="s">
        <v>46</v>
      </c>
      <c r="C8" s="136" t="s">
        <v>63</v>
      </c>
      <c r="D8" s="133" t="s">
        <v>380</v>
      </c>
      <c r="E8" s="197" t="s">
        <v>381</v>
      </c>
      <c r="F8" s="136" t="s">
        <v>382</v>
      </c>
      <c r="G8" s="198" t="s">
        <v>383</v>
      </c>
      <c r="H8" s="145" t="s">
        <v>19</v>
      </c>
      <c r="I8" s="118">
        <v>4</v>
      </c>
      <c r="J8" s="136" t="s">
        <v>18</v>
      </c>
      <c r="K8" s="118">
        <v>3</v>
      </c>
      <c r="L8" s="118" t="s">
        <v>39</v>
      </c>
      <c r="M8" s="115">
        <v>12</v>
      </c>
      <c r="N8" s="70" t="s">
        <v>384</v>
      </c>
      <c r="O8" s="55" t="s">
        <v>385</v>
      </c>
      <c r="P8" s="55" t="s">
        <v>99</v>
      </c>
      <c r="Q8" s="88">
        <v>15</v>
      </c>
      <c r="R8" s="103" t="s">
        <v>100</v>
      </c>
      <c r="S8" s="88">
        <v>15</v>
      </c>
      <c r="T8" s="97" t="s">
        <v>101</v>
      </c>
      <c r="U8" s="88">
        <v>15</v>
      </c>
      <c r="V8" s="199" t="s">
        <v>386</v>
      </c>
      <c r="W8" s="60" t="s">
        <v>104</v>
      </c>
      <c r="X8" s="88">
        <v>5</v>
      </c>
      <c r="Y8" s="103" t="s">
        <v>387</v>
      </c>
      <c r="Z8" s="103" t="s">
        <v>108</v>
      </c>
      <c r="AA8" s="88">
        <v>15</v>
      </c>
      <c r="AB8" s="103" t="s">
        <v>388</v>
      </c>
      <c r="AC8" s="103" t="s">
        <v>110</v>
      </c>
      <c r="AD8" s="88">
        <v>15</v>
      </c>
      <c r="AE8" s="103" t="s">
        <v>137</v>
      </c>
      <c r="AF8" s="103" t="s">
        <v>111</v>
      </c>
      <c r="AG8" s="88">
        <v>15</v>
      </c>
      <c r="AH8" s="103" t="s">
        <v>389</v>
      </c>
      <c r="AI8" s="103" t="s">
        <v>114</v>
      </c>
      <c r="AJ8" s="88">
        <v>10</v>
      </c>
      <c r="AK8" s="63" t="s">
        <v>390</v>
      </c>
      <c r="AL8" s="64">
        <v>91.304347826086953</v>
      </c>
      <c r="AM8" s="96" t="s">
        <v>212</v>
      </c>
      <c r="AN8" s="130">
        <v>91</v>
      </c>
      <c r="AO8" s="126">
        <v>87</v>
      </c>
      <c r="AP8" s="160" t="s">
        <v>117</v>
      </c>
      <c r="AQ8" s="233" t="s">
        <v>118</v>
      </c>
      <c r="AR8" s="130">
        <v>91</v>
      </c>
      <c r="AS8" s="126">
        <v>87</v>
      </c>
      <c r="AT8" s="148">
        <v>1</v>
      </c>
      <c r="AU8" s="112">
        <v>1</v>
      </c>
      <c r="AV8" s="112" t="s">
        <v>14</v>
      </c>
      <c r="AW8" s="112">
        <v>3</v>
      </c>
      <c r="AX8" s="112" t="s">
        <v>27</v>
      </c>
      <c r="AY8" s="112">
        <v>2</v>
      </c>
      <c r="AZ8" s="118">
        <v>6</v>
      </c>
      <c r="BA8" s="115" t="s">
        <v>39</v>
      </c>
      <c r="BB8" s="189" t="s">
        <v>84</v>
      </c>
      <c r="BC8" s="66">
        <v>1</v>
      </c>
      <c r="BD8" s="243" t="s">
        <v>391</v>
      </c>
      <c r="BE8" s="244" t="s">
        <v>392</v>
      </c>
      <c r="BF8" s="235">
        <v>43709</v>
      </c>
      <c r="BG8" s="235">
        <v>43814</v>
      </c>
      <c r="BH8" s="69" t="s">
        <v>393</v>
      </c>
    </row>
    <row r="9" spans="1:60" ht="60" x14ac:dyDescent="0.25">
      <c r="A9" s="184"/>
      <c r="B9" s="137"/>
      <c r="C9" s="137"/>
      <c r="D9" s="134"/>
      <c r="E9" s="202"/>
      <c r="F9" s="137"/>
      <c r="G9" s="203"/>
      <c r="H9" s="146"/>
      <c r="I9" s="119"/>
      <c r="J9" s="137"/>
      <c r="K9" s="119"/>
      <c r="L9" s="119"/>
      <c r="M9" s="116"/>
      <c r="N9" s="7" t="s">
        <v>394</v>
      </c>
      <c r="O9" s="5" t="s">
        <v>395</v>
      </c>
      <c r="P9" s="5" t="s">
        <v>99</v>
      </c>
      <c r="Q9" s="89">
        <v>15</v>
      </c>
      <c r="R9" s="104" t="s">
        <v>100</v>
      </c>
      <c r="S9" s="89">
        <v>15</v>
      </c>
      <c r="T9" s="98" t="s">
        <v>101</v>
      </c>
      <c r="U9" s="89">
        <v>15</v>
      </c>
      <c r="V9" s="206" t="s">
        <v>396</v>
      </c>
      <c r="W9" s="33" t="s">
        <v>104</v>
      </c>
      <c r="X9" s="89">
        <v>5</v>
      </c>
      <c r="Y9" s="104" t="s">
        <v>387</v>
      </c>
      <c r="Z9" s="104" t="s">
        <v>108</v>
      </c>
      <c r="AA9" s="89">
        <v>15</v>
      </c>
      <c r="AB9" s="104" t="s">
        <v>397</v>
      </c>
      <c r="AC9" s="104" t="s">
        <v>110</v>
      </c>
      <c r="AD9" s="89">
        <v>15</v>
      </c>
      <c r="AE9" s="104" t="s">
        <v>137</v>
      </c>
      <c r="AF9" s="104" t="s">
        <v>111</v>
      </c>
      <c r="AG9" s="89">
        <v>15</v>
      </c>
      <c r="AH9" s="104" t="s">
        <v>138</v>
      </c>
      <c r="AI9" s="104" t="s">
        <v>114</v>
      </c>
      <c r="AJ9" s="89">
        <v>10</v>
      </c>
      <c r="AK9" s="28" t="s">
        <v>398</v>
      </c>
      <c r="AL9" s="16">
        <v>91.304347826086953</v>
      </c>
      <c r="AM9" s="39" t="s">
        <v>212</v>
      </c>
      <c r="AN9" s="119"/>
      <c r="AO9" s="116"/>
      <c r="AP9" s="161"/>
      <c r="AQ9" s="237"/>
      <c r="AR9" s="119"/>
      <c r="AS9" s="116"/>
      <c r="AT9" s="149"/>
      <c r="AU9" s="113"/>
      <c r="AV9" s="113"/>
      <c r="AW9" s="113"/>
      <c r="AX9" s="113"/>
      <c r="AY9" s="113"/>
      <c r="AZ9" s="119"/>
      <c r="BA9" s="116"/>
      <c r="BB9" s="190"/>
      <c r="BC9" s="26">
        <v>2</v>
      </c>
      <c r="BD9" s="19" t="s">
        <v>399</v>
      </c>
      <c r="BE9" s="21" t="s">
        <v>400</v>
      </c>
      <c r="BF9" s="245">
        <v>43709</v>
      </c>
      <c r="BG9" s="245">
        <v>43768</v>
      </c>
      <c r="BH9" s="22" t="s">
        <v>401</v>
      </c>
    </row>
    <row r="10" spans="1:60" ht="25.5" x14ac:dyDescent="0.25">
      <c r="A10" s="184"/>
      <c r="B10" s="137"/>
      <c r="C10" s="137"/>
      <c r="D10" s="134"/>
      <c r="E10" s="202"/>
      <c r="F10" s="137"/>
      <c r="G10" s="203"/>
      <c r="H10" s="146"/>
      <c r="I10" s="119"/>
      <c r="J10" s="137"/>
      <c r="K10" s="119"/>
      <c r="L10" s="119"/>
      <c r="M10" s="116"/>
      <c r="N10" s="246" t="s">
        <v>402</v>
      </c>
      <c r="O10" s="5" t="s">
        <v>403</v>
      </c>
      <c r="P10" s="5" t="s">
        <v>99</v>
      </c>
      <c r="Q10" s="89">
        <v>15</v>
      </c>
      <c r="R10" s="104" t="s">
        <v>100</v>
      </c>
      <c r="S10" s="89">
        <v>15</v>
      </c>
      <c r="T10" s="98" t="s">
        <v>101</v>
      </c>
      <c r="U10" s="89">
        <v>15</v>
      </c>
      <c r="V10" s="206" t="s">
        <v>386</v>
      </c>
      <c r="W10" s="33" t="s">
        <v>104</v>
      </c>
      <c r="X10" s="89">
        <v>5</v>
      </c>
      <c r="Y10" s="104" t="s">
        <v>404</v>
      </c>
      <c r="Z10" s="104" t="s">
        <v>108</v>
      </c>
      <c r="AA10" s="89">
        <v>15</v>
      </c>
      <c r="AB10" s="104" t="s">
        <v>405</v>
      </c>
      <c r="AC10" s="104" t="s">
        <v>110</v>
      </c>
      <c r="AD10" s="89">
        <v>15</v>
      </c>
      <c r="AE10" s="104" t="s">
        <v>137</v>
      </c>
      <c r="AF10" s="104" t="s">
        <v>111</v>
      </c>
      <c r="AG10" s="89">
        <v>15</v>
      </c>
      <c r="AH10" s="104" t="s">
        <v>389</v>
      </c>
      <c r="AI10" s="104" t="s">
        <v>114</v>
      </c>
      <c r="AJ10" s="89">
        <v>10</v>
      </c>
      <c r="AK10" s="28" t="s">
        <v>406</v>
      </c>
      <c r="AL10" s="16">
        <v>91.304347826086953</v>
      </c>
      <c r="AM10" s="39" t="s">
        <v>212</v>
      </c>
      <c r="AN10" s="119"/>
      <c r="AO10" s="116"/>
      <c r="AP10" s="161"/>
      <c r="AQ10" s="237"/>
      <c r="AR10" s="119"/>
      <c r="AS10" s="116"/>
      <c r="AT10" s="149"/>
      <c r="AU10" s="113"/>
      <c r="AV10" s="113"/>
      <c r="AW10" s="113"/>
      <c r="AX10" s="113"/>
      <c r="AY10" s="113"/>
      <c r="AZ10" s="119"/>
      <c r="BA10" s="116"/>
      <c r="BB10" s="190"/>
      <c r="BC10" s="26">
        <v>3</v>
      </c>
      <c r="BD10" s="19"/>
      <c r="BE10" s="21"/>
      <c r="BF10" s="240"/>
      <c r="BG10" s="240"/>
      <c r="BH10" s="22"/>
    </row>
    <row r="11" spans="1:60" ht="38.25" x14ac:dyDescent="0.25">
      <c r="A11" s="184"/>
      <c r="B11" s="137"/>
      <c r="C11" s="137"/>
      <c r="D11" s="134"/>
      <c r="E11" s="202"/>
      <c r="F11" s="137"/>
      <c r="G11" s="203"/>
      <c r="H11" s="146"/>
      <c r="I11" s="119"/>
      <c r="J11" s="137"/>
      <c r="K11" s="119"/>
      <c r="L11" s="119"/>
      <c r="M11" s="116"/>
      <c r="N11" s="7" t="s">
        <v>407</v>
      </c>
      <c r="O11" s="247" t="s">
        <v>408</v>
      </c>
      <c r="P11" s="5" t="s">
        <v>133</v>
      </c>
      <c r="Q11" s="89">
        <v>10</v>
      </c>
      <c r="R11" s="104" t="s">
        <v>100</v>
      </c>
      <c r="S11" s="89">
        <v>15</v>
      </c>
      <c r="T11" s="98" t="s">
        <v>101</v>
      </c>
      <c r="U11" s="89">
        <v>15</v>
      </c>
      <c r="V11" s="206" t="s">
        <v>409</v>
      </c>
      <c r="W11" s="33" t="s">
        <v>104</v>
      </c>
      <c r="X11" s="89">
        <v>5</v>
      </c>
      <c r="Y11" s="104" t="s">
        <v>387</v>
      </c>
      <c r="Z11" s="104" t="s">
        <v>108</v>
      </c>
      <c r="AA11" s="89">
        <v>15</v>
      </c>
      <c r="AB11" s="104" t="s">
        <v>410</v>
      </c>
      <c r="AC11" s="104" t="s">
        <v>110</v>
      </c>
      <c r="AD11" s="89">
        <v>15</v>
      </c>
      <c r="AE11" s="104" t="s">
        <v>137</v>
      </c>
      <c r="AF11" s="104" t="s">
        <v>111</v>
      </c>
      <c r="AG11" s="89">
        <v>15</v>
      </c>
      <c r="AH11" s="104" t="s">
        <v>364</v>
      </c>
      <c r="AI11" s="104" t="s">
        <v>114</v>
      </c>
      <c r="AJ11" s="89">
        <v>10</v>
      </c>
      <c r="AK11" s="28" t="s">
        <v>411</v>
      </c>
      <c r="AL11" s="16" t="s">
        <v>212</v>
      </c>
      <c r="AM11" s="39">
        <v>86.956521739130437</v>
      </c>
      <c r="AN11" s="119"/>
      <c r="AO11" s="116"/>
      <c r="AP11" s="161"/>
      <c r="AQ11" s="237"/>
      <c r="AR11" s="119"/>
      <c r="AS11" s="116"/>
      <c r="AT11" s="149"/>
      <c r="AU11" s="113"/>
      <c r="AV11" s="113"/>
      <c r="AW11" s="113"/>
      <c r="AX11" s="113"/>
      <c r="AY11" s="113"/>
      <c r="AZ11" s="119"/>
      <c r="BA11" s="116"/>
      <c r="BB11" s="190"/>
      <c r="BC11" s="26">
        <v>4</v>
      </c>
      <c r="BD11" s="19"/>
      <c r="BE11" s="21"/>
      <c r="BF11" s="240"/>
      <c r="BG11" s="240"/>
      <c r="BH11" s="22"/>
    </row>
    <row r="12" spans="1:60" ht="15.75" thickBot="1" x14ac:dyDescent="0.3">
      <c r="A12" s="185"/>
      <c r="B12" s="138"/>
      <c r="C12" s="138"/>
      <c r="D12" s="135"/>
      <c r="E12" s="207"/>
      <c r="F12" s="138"/>
      <c r="G12" s="208"/>
      <c r="H12" s="147"/>
      <c r="I12" s="120"/>
      <c r="J12" s="138"/>
      <c r="K12" s="120"/>
      <c r="L12" s="120"/>
      <c r="M12" s="117"/>
      <c r="N12" s="8"/>
      <c r="O12" s="9"/>
      <c r="P12" s="9"/>
      <c r="Q12" s="90" t="s">
        <v>212</v>
      </c>
      <c r="R12" s="105"/>
      <c r="S12" s="90" t="s">
        <v>212</v>
      </c>
      <c r="T12" s="99"/>
      <c r="U12" s="90" t="s">
        <v>212</v>
      </c>
      <c r="V12" s="209"/>
      <c r="W12" s="99"/>
      <c r="X12" s="90" t="s">
        <v>212</v>
      </c>
      <c r="Y12" s="105"/>
      <c r="Z12" s="105"/>
      <c r="AA12" s="90" t="s">
        <v>212</v>
      </c>
      <c r="AB12" s="105"/>
      <c r="AC12" s="105"/>
      <c r="AD12" s="90" t="s">
        <v>212</v>
      </c>
      <c r="AE12" s="105"/>
      <c r="AF12" s="105"/>
      <c r="AG12" s="90" t="s">
        <v>212</v>
      </c>
      <c r="AH12" s="105"/>
      <c r="AI12" s="105"/>
      <c r="AJ12" s="90" t="s">
        <v>212</v>
      </c>
      <c r="AK12" s="6"/>
      <c r="AL12" s="17" t="s">
        <v>212</v>
      </c>
      <c r="AM12" s="18" t="s">
        <v>212</v>
      </c>
      <c r="AN12" s="120"/>
      <c r="AO12" s="117"/>
      <c r="AP12" s="162"/>
      <c r="AQ12" s="241"/>
      <c r="AR12" s="120"/>
      <c r="AS12" s="117"/>
      <c r="AT12" s="150"/>
      <c r="AU12" s="114"/>
      <c r="AV12" s="114"/>
      <c r="AW12" s="114"/>
      <c r="AX12" s="114"/>
      <c r="AY12" s="114"/>
      <c r="AZ12" s="120"/>
      <c r="BA12" s="117"/>
      <c r="BB12" s="191"/>
      <c r="BC12" s="27">
        <v>5</v>
      </c>
      <c r="BD12" s="20"/>
      <c r="BE12" s="23"/>
      <c r="BF12" s="242"/>
      <c r="BG12" s="242"/>
      <c r="BH12" s="24"/>
    </row>
    <row r="13" spans="1:60" ht="63.75" x14ac:dyDescent="0.25">
      <c r="A13" s="183" t="s">
        <v>141</v>
      </c>
      <c r="B13" s="136" t="s">
        <v>46</v>
      </c>
      <c r="C13" s="127" t="s">
        <v>64</v>
      </c>
      <c r="D13" s="133" t="s">
        <v>412</v>
      </c>
      <c r="E13" s="197" t="s">
        <v>413</v>
      </c>
      <c r="F13" s="139" t="s">
        <v>414</v>
      </c>
      <c r="G13" s="142" t="s">
        <v>415</v>
      </c>
      <c r="H13" s="145" t="s">
        <v>19</v>
      </c>
      <c r="I13" s="118">
        <v>4</v>
      </c>
      <c r="J13" s="136" t="s">
        <v>18</v>
      </c>
      <c r="K13" s="118">
        <v>3</v>
      </c>
      <c r="L13" s="118" t="s">
        <v>39</v>
      </c>
      <c r="M13" s="115">
        <v>12</v>
      </c>
      <c r="N13" s="70" t="s">
        <v>416</v>
      </c>
      <c r="O13" s="55" t="s">
        <v>417</v>
      </c>
      <c r="P13" s="55" t="s">
        <v>99</v>
      </c>
      <c r="Q13" s="88">
        <v>15</v>
      </c>
      <c r="R13" s="248" t="s">
        <v>100</v>
      </c>
      <c r="S13" s="88">
        <v>15</v>
      </c>
      <c r="T13" s="88" t="s">
        <v>101</v>
      </c>
      <c r="U13" s="88">
        <v>15</v>
      </c>
      <c r="V13" s="55" t="s">
        <v>418</v>
      </c>
      <c r="W13" s="60" t="s">
        <v>104</v>
      </c>
      <c r="X13" s="88">
        <v>5</v>
      </c>
      <c r="Y13" s="103" t="s">
        <v>419</v>
      </c>
      <c r="Z13" s="103" t="s">
        <v>108</v>
      </c>
      <c r="AA13" s="88">
        <v>15</v>
      </c>
      <c r="AB13" s="103" t="s">
        <v>420</v>
      </c>
      <c r="AC13" s="103" t="s">
        <v>110</v>
      </c>
      <c r="AD13" s="88">
        <v>15</v>
      </c>
      <c r="AE13" s="103" t="s">
        <v>137</v>
      </c>
      <c r="AF13" s="103" t="s">
        <v>111</v>
      </c>
      <c r="AG13" s="88">
        <v>15</v>
      </c>
      <c r="AH13" s="103" t="s">
        <v>364</v>
      </c>
      <c r="AI13" s="103" t="s">
        <v>114</v>
      </c>
      <c r="AJ13" s="88">
        <v>10</v>
      </c>
      <c r="AK13" s="63" t="s">
        <v>421</v>
      </c>
      <c r="AL13" s="64">
        <v>91.304347826086953</v>
      </c>
      <c r="AM13" s="96" t="s">
        <v>212</v>
      </c>
      <c r="AN13" s="130">
        <v>57</v>
      </c>
      <c r="AO13" s="126">
        <v>0</v>
      </c>
      <c r="AP13" s="160" t="s">
        <v>140</v>
      </c>
      <c r="AQ13" s="163" t="s">
        <v>422</v>
      </c>
      <c r="AR13" s="130">
        <v>50</v>
      </c>
      <c r="AS13" s="126">
        <v>50</v>
      </c>
      <c r="AT13" s="148">
        <v>0</v>
      </c>
      <c r="AU13" s="112">
        <v>0</v>
      </c>
      <c r="AV13" s="112" t="s">
        <v>19</v>
      </c>
      <c r="AW13" s="112">
        <v>4</v>
      </c>
      <c r="AX13" s="112" t="s">
        <v>18</v>
      </c>
      <c r="AY13" s="112">
        <v>3</v>
      </c>
      <c r="AZ13" s="118">
        <v>12</v>
      </c>
      <c r="BA13" s="115" t="s">
        <v>39</v>
      </c>
      <c r="BB13" s="189" t="s">
        <v>84</v>
      </c>
      <c r="BC13" s="66">
        <v>1</v>
      </c>
      <c r="BD13" s="213" t="s">
        <v>423</v>
      </c>
      <c r="BE13" s="97" t="s">
        <v>424</v>
      </c>
      <c r="BF13" s="235">
        <v>43732</v>
      </c>
      <c r="BG13" s="236">
        <v>43799</v>
      </c>
      <c r="BH13" s="72" t="s">
        <v>425</v>
      </c>
    </row>
    <row r="14" spans="1:60" ht="165.75" x14ac:dyDescent="0.25">
      <c r="A14" s="184"/>
      <c r="B14" s="137"/>
      <c r="C14" s="128"/>
      <c r="D14" s="134"/>
      <c r="E14" s="202"/>
      <c r="F14" s="140"/>
      <c r="G14" s="143"/>
      <c r="H14" s="146"/>
      <c r="I14" s="119"/>
      <c r="J14" s="137"/>
      <c r="K14" s="119"/>
      <c r="L14" s="119"/>
      <c r="M14" s="116"/>
      <c r="N14" s="7" t="s">
        <v>426</v>
      </c>
      <c r="O14" s="5" t="s">
        <v>427</v>
      </c>
      <c r="P14" s="5" t="s">
        <v>99</v>
      </c>
      <c r="Q14" s="89">
        <v>15</v>
      </c>
      <c r="R14" s="26" t="s">
        <v>100</v>
      </c>
      <c r="S14" s="89">
        <v>15</v>
      </c>
      <c r="T14" s="89" t="s">
        <v>101</v>
      </c>
      <c r="U14" s="89">
        <v>15</v>
      </c>
      <c r="V14" s="247" t="s">
        <v>428</v>
      </c>
      <c r="W14" s="33" t="s">
        <v>104</v>
      </c>
      <c r="X14" s="89">
        <v>5</v>
      </c>
      <c r="Y14" s="104" t="s">
        <v>429</v>
      </c>
      <c r="Z14" s="104" t="s">
        <v>108</v>
      </c>
      <c r="AA14" s="89">
        <v>15</v>
      </c>
      <c r="AB14" s="104" t="s">
        <v>420</v>
      </c>
      <c r="AC14" s="104" t="s">
        <v>110</v>
      </c>
      <c r="AD14" s="89">
        <v>15</v>
      </c>
      <c r="AE14" s="104" t="s">
        <v>137</v>
      </c>
      <c r="AF14" s="104" t="s">
        <v>111</v>
      </c>
      <c r="AG14" s="89">
        <v>15</v>
      </c>
      <c r="AH14" s="104" t="s">
        <v>364</v>
      </c>
      <c r="AI14" s="104" t="s">
        <v>114</v>
      </c>
      <c r="AJ14" s="89">
        <v>10</v>
      </c>
      <c r="AK14" s="28" t="s">
        <v>430</v>
      </c>
      <c r="AL14" s="16">
        <v>91.304347826086953</v>
      </c>
      <c r="AM14" s="39" t="s">
        <v>212</v>
      </c>
      <c r="AN14" s="119"/>
      <c r="AO14" s="116"/>
      <c r="AP14" s="161"/>
      <c r="AQ14" s="164"/>
      <c r="AR14" s="119"/>
      <c r="AS14" s="116"/>
      <c r="AT14" s="149"/>
      <c r="AU14" s="113"/>
      <c r="AV14" s="113"/>
      <c r="AW14" s="113"/>
      <c r="AX14" s="113"/>
      <c r="AY14" s="113"/>
      <c r="AZ14" s="119"/>
      <c r="BA14" s="116"/>
      <c r="BB14" s="190"/>
      <c r="BC14" s="26">
        <v>2</v>
      </c>
      <c r="BD14" s="249" t="s">
        <v>431</v>
      </c>
      <c r="BE14" s="98" t="s">
        <v>432</v>
      </c>
      <c r="BF14" s="250">
        <v>43709</v>
      </c>
      <c r="BG14" s="250">
        <v>43799</v>
      </c>
      <c r="BH14" s="32" t="s">
        <v>433</v>
      </c>
    </row>
    <row r="15" spans="1:60" ht="76.5" x14ac:dyDescent="0.25">
      <c r="A15" s="184"/>
      <c r="B15" s="137"/>
      <c r="C15" s="128"/>
      <c r="D15" s="134"/>
      <c r="E15" s="202"/>
      <c r="F15" s="140"/>
      <c r="G15" s="143"/>
      <c r="H15" s="146"/>
      <c r="I15" s="119"/>
      <c r="J15" s="137"/>
      <c r="K15" s="119"/>
      <c r="L15" s="119"/>
      <c r="M15" s="116"/>
      <c r="N15" s="7" t="s">
        <v>434</v>
      </c>
      <c r="O15" s="5" t="s">
        <v>435</v>
      </c>
      <c r="P15" s="5" t="s">
        <v>133</v>
      </c>
      <c r="Q15" s="89"/>
      <c r="R15" s="26" t="s">
        <v>100</v>
      </c>
      <c r="S15" s="89"/>
      <c r="T15" s="89" t="s">
        <v>101</v>
      </c>
      <c r="U15" s="89"/>
      <c r="V15" s="247" t="s">
        <v>436</v>
      </c>
      <c r="W15" s="33" t="s">
        <v>104</v>
      </c>
      <c r="X15" s="89"/>
      <c r="Y15" s="104" t="s">
        <v>429</v>
      </c>
      <c r="Z15" s="104" t="s">
        <v>108</v>
      </c>
      <c r="AA15" s="89"/>
      <c r="AB15" s="104" t="s">
        <v>437</v>
      </c>
      <c r="AC15" s="104" t="s">
        <v>110</v>
      </c>
      <c r="AD15" s="89"/>
      <c r="AE15" s="104" t="s">
        <v>137</v>
      </c>
      <c r="AF15" s="104" t="s">
        <v>111</v>
      </c>
      <c r="AG15" s="89"/>
      <c r="AH15" s="104" t="s">
        <v>364</v>
      </c>
      <c r="AI15" s="104" t="s">
        <v>114</v>
      </c>
      <c r="AJ15" s="89"/>
      <c r="AK15" s="28" t="s">
        <v>337</v>
      </c>
      <c r="AL15" s="16" t="s">
        <v>212</v>
      </c>
      <c r="AM15" s="39">
        <v>0</v>
      </c>
      <c r="AN15" s="119"/>
      <c r="AO15" s="116"/>
      <c r="AP15" s="161"/>
      <c r="AQ15" s="164"/>
      <c r="AR15" s="119"/>
      <c r="AS15" s="116"/>
      <c r="AT15" s="149"/>
      <c r="AU15" s="113"/>
      <c r="AV15" s="113"/>
      <c r="AW15" s="113"/>
      <c r="AX15" s="113"/>
      <c r="AY15" s="113"/>
      <c r="AZ15" s="119"/>
      <c r="BA15" s="116"/>
      <c r="BB15" s="190"/>
      <c r="BC15" s="26">
        <v>3</v>
      </c>
      <c r="BD15" s="251" t="s">
        <v>438</v>
      </c>
      <c r="BE15" s="21"/>
      <c r="BF15" s="240"/>
      <c r="BG15" s="240"/>
      <c r="BH15" s="22"/>
    </row>
    <row r="16" spans="1:60" ht="76.5" x14ac:dyDescent="0.25">
      <c r="A16" s="184"/>
      <c r="B16" s="137"/>
      <c r="C16" s="128"/>
      <c r="D16" s="134"/>
      <c r="E16" s="202"/>
      <c r="F16" s="140"/>
      <c r="G16" s="143"/>
      <c r="H16" s="146"/>
      <c r="I16" s="119"/>
      <c r="J16" s="137"/>
      <c r="K16" s="119"/>
      <c r="L16" s="119"/>
      <c r="M16" s="116"/>
      <c r="N16" s="7" t="s">
        <v>439</v>
      </c>
      <c r="O16" s="5" t="s">
        <v>440</v>
      </c>
      <c r="P16" s="5" t="s">
        <v>133</v>
      </c>
      <c r="Q16" s="89">
        <v>10</v>
      </c>
      <c r="R16" s="26" t="s">
        <v>100</v>
      </c>
      <c r="S16" s="89">
        <v>15</v>
      </c>
      <c r="T16" s="89" t="s">
        <v>101</v>
      </c>
      <c r="U16" s="89">
        <v>15</v>
      </c>
      <c r="V16" s="5" t="s">
        <v>441</v>
      </c>
      <c r="W16" s="33" t="s">
        <v>104</v>
      </c>
      <c r="X16" s="89">
        <v>5</v>
      </c>
      <c r="Y16" s="104" t="s">
        <v>429</v>
      </c>
      <c r="Z16" s="104" t="s">
        <v>442</v>
      </c>
      <c r="AA16" s="89">
        <v>0</v>
      </c>
      <c r="AB16" s="104" t="s">
        <v>443</v>
      </c>
      <c r="AC16" s="252" t="s">
        <v>444</v>
      </c>
      <c r="AD16" s="89">
        <v>0</v>
      </c>
      <c r="AE16" s="104" t="s">
        <v>137</v>
      </c>
      <c r="AF16" s="104" t="s">
        <v>111</v>
      </c>
      <c r="AG16" s="89">
        <v>15</v>
      </c>
      <c r="AH16" s="104" t="s">
        <v>364</v>
      </c>
      <c r="AI16" s="104" t="s">
        <v>114</v>
      </c>
      <c r="AJ16" s="89">
        <v>10</v>
      </c>
      <c r="AK16" s="28" t="s">
        <v>445</v>
      </c>
      <c r="AL16" s="16" t="s">
        <v>212</v>
      </c>
      <c r="AM16" s="39">
        <v>60.869565217391312</v>
      </c>
      <c r="AN16" s="119"/>
      <c r="AO16" s="116"/>
      <c r="AP16" s="161"/>
      <c r="AQ16" s="164"/>
      <c r="AR16" s="119"/>
      <c r="AS16" s="116"/>
      <c r="AT16" s="149"/>
      <c r="AU16" s="113"/>
      <c r="AV16" s="113"/>
      <c r="AW16" s="113"/>
      <c r="AX16" s="113"/>
      <c r="AY16" s="113"/>
      <c r="AZ16" s="119"/>
      <c r="BA16" s="116"/>
      <c r="BB16" s="190"/>
      <c r="BC16" s="26">
        <v>4</v>
      </c>
      <c r="BD16" s="19" t="s">
        <v>446</v>
      </c>
      <c r="BE16" s="21"/>
      <c r="BF16" s="240"/>
      <c r="BG16" s="240"/>
      <c r="BH16" s="22"/>
    </row>
    <row r="17" spans="1:60" ht="51" x14ac:dyDescent="0.25">
      <c r="A17" s="184"/>
      <c r="B17" s="137"/>
      <c r="C17" s="128"/>
      <c r="D17" s="134"/>
      <c r="E17" s="202"/>
      <c r="F17" s="140"/>
      <c r="G17" s="143"/>
      <c r="H17" s="146"/>
      <c r="I17" s="119"/>
      <c r="J17" s="137"/>
      <c r="K17" s="119"/>
      <c r="L17" s="119"/>
      <c r="M17" s="116"/>
      <c r="N17" s="7" t="s">
        <v>447</v>
      </c>
      <c r="O17" s="5" t="s">
        <v>448</v>
      </c>
      <c r="P17" s="5" t="s">
        <v>133</v>
      </c>
      <c r="Q17" s="89">
        <v>10</v>
      </c>
      <c r="R17" s="26" t="s">
        <v>100</v>
      </c>
      <c r="S17" s="89">
        <v>15</v>
      </c>
      <c r="T17" s="89" t="s">
        <v>101</v>
      </c>
      <c r="U17" s="89">
        <v>15</v>
      </c>
      <c r="V17" s="5" t="s">
        <v>449</v>
      </c>
      <c r="W17" s="33" t="s">
        <v>104</v>
      </c>
      <c r="X17" s="89">
        <v>5</v>
      </c>
      <c r="Y17" s="104" t="s">
        <v>429</v>
      </c>
      <c r="Z17" s="104" t="s">
        <v>108</v>
      </c>
      <c r="AA17" s="89">
        <v>15</v>
      </c>
      <c r="AB17" s="104" t="s">
        <v>450</v>
      </c>
      <c r="AC17" s="104" t="s">
        <v>110</v>
      </c>
      <c r="AD17" s="89">
        <v>15</v>
      </c>
      <c r="AE17" s="104" t="s">
        <v>137</v>
      </c>
      <c r="AF17" s="104" t="s">
        <v>111</v>
      </c>
      <c r="AG17" s="89">
        <v>15</v>
      </c>
      <c r="AH17" s="104" t="s">
        <v>364</v>
      </c>
      <c r="AI17" s="104" t="s">
        <v>114</v>
      </c>
      <c r="AJ17" s="89">
        <v>10</v>
      </c>
      <c r="AK17" s="28" t="s">
        <v>451</v>
      </c>
      <c r="AL17" s="16" t="s">
        <v>212</v>
      </c>
      <c r="AM17" s="39">
        <v>86.956521739130437</v>
      </c>
      <c r="AN17" s="119"/>
      <c r="AO17" s="116"/>
      <c r="AP17" s="161"/>
      <c r="AQ17" s="164"/>
      <c r="AR17" s="119"/>
      <c r="AS17" s="116"/>
      <c r="AT17" s="149"/>
      <c r="AU17" s="113"/>
      <c r="AV17" s="113"/>
      <c r="AW17" s="113"/>
      <c r="AX17" s="113"/>
      <c r="AY17" s="113"/>
      <c r="AZ17" s="119"/>
      <c r="BA17" s="116"/>
      <c r="BB17" s="190"/>
      <c r="BC17" s="26">
        <v>5</v>
      </c>
      <c r="BD17" s="19"/>
      <c r="BE17" s="21"/>
      <c r="BF17" s="240"/>
      <c r="BG17" s="240"/>
      <c r="BH17" s="22"/>
    </row>
    <row r="18" spans="1:60" ht="39" thickBot="1" x14ac:dyDescent="0.3">
      <c r="A18" s="185"/>
      <c r="B18" s="138"/>
      <c r="C18" s="129"/>
      <c r="D18" s="135"/>
      <c r="E18" s="207"/>
      <c r="F18" s="141"/>
      <c r="G18" s="144"/>
      <c r="H18" s="147"/>
      <c r="I18" s="120"/>
      <c r="J18" s="138"/>
      <c r="K18" s="120"/>
      <c r="L18" s="120"/>
      <c r="M18" s="117"/>
      <c r="N18" s="8" t="s">
        <v>452</v>
      </c>
      <c r="O18" s="9" t="s">
        <v>453</v>
      </c>
      <c r="P18" s="9" t="s">
        <v>99</v>
      </c>
      <c r="Q18" s="90">
        <v>15</v>
      </c>
      <c r="R18" s="253" t="s">
        <v>360</v>
      </c>
      <c r="S18" s="90">
        <v>0</v>
      </c>
      <c r="T18" s="254" t="s">
        <v>141</v>
      </c>
      <c r="U18" s="90">
        <v>0</v>
      </c>
      <c r="V18" s="255" t="s">
        <v>454</v>
      </c>
      <c r="W18" s="217" t="s">
        <v>105</v>
      </c>
      <c r="X18" s="90">
        <v>0</v>
      </c>
      <c r="Y18" s="105" t="s">
        <v>455</v>
      </c>
      <c r="Z18" s="105" t="s">
        <v>108</v>
      </c>
      <c r="AA18" s="90">
        <v>15</v>
      </c>
      <c r="AB18" s="105" t="s">
        <v>456</v>
      </c>
      <c r="AC18" s="105" t="s">
        <v>110</v>
      </c>
      <c r="AD18" s="90">
        <v>15</v>
      </c>
      <c r="AE18" s="105" t="s">
        <v>457</v>
      </c>
      <c r="AF18" s="105" t="s">
        <v>111</v>
      </c>
      <c r="AG18" s="90">
        <v>15</v>
      </c>
      <c r="AH18" s="105" t="s">
        <v>458</v>
      </c>
      <c r="AI18" s="256" t="s">
        <v>190</v>
      </c>
      <c r="AJ18" s="90">
        <v>5</v>
      </c>
      <c r="AK18" s="6" t="s">
        <v>459</v>
      </c>
      <c r="AL18" s="17">
        <v>56.521739130434781</v>
      </c>
      <c r="AM18" s="18" t="s">
        <v>212</v>
      </c>
      <c r="AN18" s="120"/>
      <c r="AO18" s="117"/>
      <c r="AP18" s="162"/>
      <c r="AQ18" s="165"/>
      <c r="AR18" s="120"/>
      <c r="AS18" s="117"/>
      <c r="AT18" s="150"/>
      <c r="AU18" s="114"/>
      <c r="AV18" s="114"/>
      <c r="AW18" s="114"/>
      <c r="AX18" s="114"/>
      <c r="AY18" s="114"/>
      <c r="AZ18" s="120"/>
      <c r="BA18" s="117"/>
      <c r="BB18" s="191"/>
      <c r="BC18" s="27">
        <v>6</v>
      </c>
      <c r="BD18" s="20"/>
      <c r="BE18" s="23"/>
      <c r="BF18" s="242"/>
      <c r="BG18" s="242"/>
      <c r="BH18" s="24"/>
    </row>
    <row r="19" spans="1:60" ht="89.25" x14ac:dyDescent="0.25">
      <c r="A19" s="183" t="s">
        <v>141</v>
      </c>
      <c r="B19" s="136" t="s">
        <v>46</v>
      </c>
      <c r="C19" s="136" t="s">
        <v>63</v>
      </c>
      <c r="D19" s="133" t="s">
        <v>460</v>
      </c>
      <c r="E19" s="197" t="s">
        <v>461</v>
      </c>
      <c r="F19" s="139" t="s">
        <v>462</v>
      </c>
      <c r="G19" s="142" t="s">
        <v>340</v>
      </c>
      <c r="H19" s="145" t="s">
        <v>14</v>
      </c>
      <c r="I19" s="118">
        <v>3</v>
      </c>
      <c r="J19" s="136" t="s">
        <v>17</v>
      </c>
      <c r="K19" s="118">
        <v>4</v>
      </c>
      <c r="L19" s="118" t="s">
        <v>39</v>
      </c>
      <c r="M19" s="115">
        <v>12</v>
      </c>
      <c r="N19" s="70" t="s">
        <v>463</v>
      </c>
      <c r="O19" s="55" t="s">
        <v>464</v>
      </c>
      <c r="P19" s="55" t="s">
        <v>99</v>
      </c>
      <c r="Q19" s="88">
        <v>15</v>
      </c>
      <c r="R19" s="103" t="s">
        <v>100</v>
      </c>
      <c r="S19" s="88">
        <v>15</v>
      </c>
      <c r="T19" s="97" t="s">
        <v>101</v>
      </c>
      <c r="U19" s="88">
        <v>15</v>
      </c>
      <c r="V19" s="55" t="s">
        <v>465</v>
      </c>
      <c r="W19" s="97" t="s">
        <v>155</v>
      </c>
      <c r="X19" s="88">
        <v>15</v>
      </c>
      <c r="Y19" s="103" t="s">
        <v>466</v>
      </c>
      <c r="Z19" s="103" t="s">
        <v>108</v>
      </c>
      <c r="AA19" s="88">
        <v>15</v>
      </c>
      <c r="AB19" s="103" t="s">
        <v>467</v>
      </c>
      <c r="AC19" s="103" t="s">
        <v>110</v>
      </c>
      <c r="AD19" s="88">
        <v>15</v>
      </c>
      <c r="AE19" s="103" t="s">
        <v>137</v>
      </c>
      <c r="AF19" s="103" t="s">
        <v>111</v>
      </c>
      <c r="AG19" s="88">
        <v>15</v>
      </c>
      <c r="AH19" s="103" t="s">
        <v>364</v>
      </c>
      <c r="AI19" s="103" t="s">
        <v>114</v>
      </c>
      <c r="AJ19" s="88">
        <v>10</v>
      </c>
      <c r="AK19" s="63" t="s">
        <v>468</v>
      </c>
      <c r="AL19" s="64">
        <v>100</v>
      </c>
      <c r="AM19" s="96" t="s">
        <v>212</v>
      </c>
      <c r="AN19" s="130">
        <v>78</v>
      </c>
      <c r="AO19" s="126">
        <v>83</v>
      </c>
      <c r="AP19" s="160" t="s">
        <v>117</v>
      </c>
      <c r="AQ19" s="163" t="s">
        <v>118</v>
      </c>
      <c r="AR19" s="130">
        <v>78</v>
      </c>
      <c r="AS19" s="126">
        <v>83</v>
      </c>
      <c r="AT19" s="148">
        <v>0</v>
      </c>
      <c r="AU19" s="112">
        <v>0</v>
      </c>
      <c r="AV19" s="112" t="s">
        <v>14</v>
      </c>
      <c r="AW19" s="112">
        <v>3</v>
      </c>
      <c r="AX19" s="112" t="s">
        <v>17</v>
      </c>
      <c r="AY19" s="112">
        <v>4</v>
      </c>
      <c r="AZ19" s="118">
        <v>12</v>
      </c>
      <c r="BA19" s="115" t="s">
        <v>39</v>
      </c>
      <c r="BB19" s="189" t="s">
        <v>84</v>
      </c>
      <c r="BC19" s="66">
        <v>1</v>
      </c>
      <c r="BD19" s="257" t="s">
        <v>469</v>
      </c>
      <c r="BE19" s="97" t="s">
        <v>470</v>
      </c>
      <c r="BF19" s="235">
        <v>43466</v>
      </c>
      <c r="BG19" s="235">
        <v>43615</v>
      </c>
      <c r="BH19" s="72" t="s">
        <v>471</v>
      </c>
    </row>
    <row r="20" spans="1:60" ht="51" x14ac:dyDescent="0.25">
      <c r="A20" s="184"/>
      <c r="B20" s="137"/>
      <c r="C20" s="137"/>
      <c r="D20" s="134"/>
      <c r="E20" s="202"/>
      <c r="F20" s="140"/>
      <c r="G20" s="143"/>
      <c r="H20" s="146"/>
      <c r="I20" s="119"/>
      <c r="J20" s="137"/>
      <c r="K20" s="119"/>
      <c r="L20" s="119"/>
      <c r="M20" s="116"/>
      <c r="N20" s="7" t="s">
        <v>472</v>
      </c>
      <c r="O20" s="5" t="s">
        <v>473</v>
      </c>
      <c r="P20" s="5" t="s">
        <v>99</v>
      </c>
      <c r="Q20" s="89">
        <v>15</v>
      </c>
      <c r="R20" s="104" t="s">
        <v>100</v>
      </c>
      <c r="S20" s="89">
        <v>15</v>
      </c>
      <c r="T20" s="98" t="s">
        <v>101</v>
      </c>
      <c r="U20" s="89">
        <v>15</v>
      </c>
      <c r="V20" s="5" t="s">
        <v>474</v>
      </c>
      <c r="W20" s="98" t="s">
        <v>155</v>
      </c>
      <c r="X20" s="89">
        <v>15</v>
      </c>
      <c r="Y20" s="104" t="s">
        <v>475</v>
      </c>
      <c r="Z20" s="104" t="s">
        <v>108</v>
      </c>
      <c r="AA20" s="89">
        <v>15</v>
      </c>
      <c r="AB20" s="104" t="s">
        <v>476</v>
      </c>
      <c r="AC20" s="104" t="s">
        <v>110</v>
      </c>
      <c r="AD20" s="89">
        <v>15</v>
      </c>
      <c r="AE20" s="104" t="s">
        <v>137</v>
      </c>
      <c r="AF20" s="104" t="s">
        <v>111</v>
      </c>
      <c r="AG20" s="89">
        <v>15</v>
      </c>
      <c r="AH20" s="104" t="s">
        <v>364</v>
      </c>
      <c r="AI20" s="104" t="s">
        <v>114</v>
      </c>
      <c r="AJ20" s="89">
        <v>10</v>
      </c>
      <c r="AK20" s="28" t="s">
        <v>477</v>
      </c>
      <c r="AL20" s="16">
        <v>100</v>
      </c>
      <c r="AM20" s="39" t="s">
        <v>212</v>
      </c>
      <c r="AN20" s="119"/>
      <c r="AO20" s="116"/>
      <c r="AP20" s="161"/>
      <c r="AQ20" s="164"/>
      <c r="AR20" s="119"/>
      <c r="AS20" s="116"/>
      <c r="AT20" s="149"/>
      <c r="AU20" s="113"/>
      <c r="AV20" s="113"/>
      <c r="AW20" s="113"/>
      <c r="AX20" s="113"/>
      <c r="AY20" s="113"/>
      <c r="AZ20" s="119"/>
      <c r="BA20" s="116"/>
      <c r="BB20" s="190"/>
      <c r="BC20" s="26">
        <v>2</v>
      </c>
      <c r="BD20" s="31" t="s">
        <v>478</v>
      </c>
      <c r="BE20" s="98" t="s">
        <v>470</v>
      </c>
      <c r="BF20" s="239">
        <v>43466</v>
      </c>
      <c r="BG20" s="239">
        <v>43615</v>
      </c>
      <c r="BH20" s="32" t="s">
        <v>479</v>
      </c>
    </row>
    <row r="21" spans="1:60" ht="102" x14ac:dyDescent="0.25">
      <c r="A21" s="184"/>
      <c r="B21" s="137"/>
      <c r="C21" s="137"/>
      <c r="D21" s="134"/>
      <c r="E21" s="202"/>
      <c r="F21" s="140"/>
      <c r="G21" s="143"/>
      <c r="H21" s="146"/>
      <c r="I21" s="119"/>
      <c r="J21" s="137"/>
      <c r="K21" s="119"/>
      <c r="L21" s="119"/>
      <c r="M21" s="116"/>
      <c r="N21" s="7" t="s">
        <v>341</v>
      </c>
      <c r="O21" s="247" t="s">
        <v>480</v>
      </c>
      <c r="P21" s="5" t="s">
        <v>133</v>
      </c>
      <c r="Q21" s="89">
        <v>10</v>
      </c>
      <c r="R21" s="104" t="s">
        <v>100</v>
      </c>
      <c r="S21" s="89">
        <v>15</v>
      </c>
      <c r="T21" s="98" t="s">
        <v>101</v>
      </c>
      <c r="U21" s="89">
        <v>15</v>
      </c>
      <c r="V21" s="5" t="s">
        <v>481</v>
      </c>
      <c r="W21" s="33" t="s">
        <v>104</v>
      </c>
      <c r="X21" s="89">
        <v>5</v>
      </c>
      <c r="Y21" s="104" t="s">
        <v>482</v>
      </c>
      <c r="Z21" s="104" t="s">
        <v>108</v>
      </c>
      <c r="AA21" s="89">
        <v>15</v>
      </c>
      <c r="AB21" s="104" t="s">
        <v>483</v>
      </c>
      <c r="AC21" s="104" t="s">
        <v>110</v>
      </c>
      <c r="AD21" s="89">
        <v>15</v>
      </c>
      <c r="AE21" s="104" t="s">
        <v>137</v>
      </c>
      <c r="AF21" s="104" t="s">
        <v>111</v>
      </c>
      <c r="AG21" s="89">
        <v>15</v>
      </c>
      <c r="AH21" s="104" t="s">
        <v>484</v>
      </c>
      <c r="AI21" s="252" t="s">
        <v>190</v>
      </c>
      <c r="AJ21" s="89">
        <v>5</v>
      </c>
      <c r="AK21" s="28" t="s">
        <v>485</v>
      </c>
      <c r="AL21" s="16" t="s">
        <v>212</v>
      </c>
      <c r="AM21" s="39">
        <v>82.608695652173907</v>
      </c>
      <c r="AN21" s="119"/>
      <c r="AO21" s="116"/>
      <c r="AP21" s="161"/>
      <c r="AQ21" s="164"/>
      <c r="AR21" s="119"/>
      <c r="AS21" s="116"/>
      <c r="AT21" s="149"/>
      <c r="AU21" s="113"/>
      <c r="AV21" s="113"/>
      <c r="AW21" s="113"/>
      <c r="AX21" s="113"/>
      <c r="AY21" s="113"/>
      <c r="AZ21" s="119"/>
      <c r="BA21" s="116"/>
      <c r="BB21" s="190"/>
      <c r="BC21" s="26">
        <v>3</v>
      </c>
      <c r="BD21" s="31" t="s">
        <v>486</v>
      </c>
      <c r="BE21" s="98" t="s">
        <v>470</v>
      </c>
      <c r="BF21" s="239">
        <v>43466</v>
      </c>
      <c r="BG21" s="239">
        <v>43615</v>
      </c>
      <c r="BH21" s="32" t="s">
        <v>132</v>
      </c>
    </row>
    <row r="22" spans="1:60" ht="89.25" x14ac:dyDescent="0.25">
      <c r="A22" s="184"/>
      <c r="B22" s="137"/>
      <c r="C22" s="137"/>
      <c r="D22" s="134"/>
      <c r="E22" s="202"/>
      <c r="F22" s="140"/>
      <c r="G22" s="143"/>
      <c r="H22" s="146"/>
      <c r="I22" s="119"/>
      <c r="J22" s="137"/>
      <c r="K22" s="119"/>
      <c r="L22" s="119"/>
      <c r="M22" s="116"/>
      <c r="N22" s="7" t="s">
        <v>487</v>
      </c>
      <c r="O22" s="5" t="s">
        <v>488</v>
      </c>
      <c r="P22" s="5" t="s">
        <v>99</v>
      </c>
      <c r="Q22" s="89">
        <v>15</v>
      </c>
      <c r="R22" s="104" t="s">
        <v>100</v>
      </c>
      <c r="S22" s="89">
        <v>15</v>
      </c>
      <c r="T22" s="33" t="s">
        <v>141</v>
      </c>
      <c r="U22" s="89">
        <v>0</v>
      </c>
      <c r="V22" s="5" t="s">
        <v>489</v>
      </c>
      <c r="W22" s="33" t="s">
        <v>104</v>
      </c>
      <c r="X22" s="89">
        <v>5</v>
      </c>
      <c r="Y22" s="104" t="s">
        <v>490</v>
      </c>
      <c r="Z22" s="104" t="s">
        <v>108</v>
      </c>
      <c r="AA22" s="89">
        <v>15</v>
      </c>
      <c r="AB22" s="104" t="s">
        <v>491</v>
      </c>
      <c r="AC22" s="104" t="s">
        <v>110</v>
      </c>
      <c r="AD22" s="89">
        <v>15</v>
      </c>
      <c r="AE22" s="104" t="s">
        <v>137</v>
      </c>
      <c r="AF22" s="104" t="s">
        <v>111</v>
      </c>
      <c r="AG22" s="89">
        <v>15</v>
      </c>
      <c r="AH22" s="104" t="s">
        <v>492</v>
      </c>
      <c r="AI22" s="104" t="s">
        <v>114</v>
      </c>
      <c r="AJ22" s="89">
        <v>10</v>
      </c>
      <c r="AK22" s="28" t="s">
        <v>477</v>
      </c>
      <c r="AL22" s="16">
        <v>78.260869565217391</v>
      </c>
      <c r="AM22" s="39" t="s">
        <v>212</v>
      </c>
      <c r="AN22" s="119"/>
      <c r="AO22" s="116"/>
      <c r="AP22" s="161"/>
      <c r="AQ22" s="164"/>
      <c r="AR22" s="119"/>
      <c r="AS22" s="116"/>
      <c r="AT22" s="149"/>
      <c r="AU22" s="113"/>
      <c r="AV22" s="113"/>
      <c r="AW22" s="113"/>
      <c r="AX22" s="113"/>
      <c r="AY22" s="113"/>
      <c r="AZ22" s="119"/>
      <c r="BA22" s="116"/>
      <c r="BB22" s="190"/>
      <c r="BC22" s="26">
        <v>4</v>
      </c>
      <c r="BD22" s="19" t="s">
        <v>493</v>
      </c>
      <c r="BE22" s="21" t="s">
        <v>143</v>
      </c>
      <c r="BF22" s="240"/>
      <c r="BG22" s="240"/>
      <c r="BH22" s="22" t="s">
        <v>494</v>
      </c>
    </row>
    <row r="23" spans="1:60" ht="15.75" thickBot="1" x14ac:dyDescent="0.3">
      <c r="A23" s="185"/>
      <c r="B23" s="138"/>
      <c r="C23" s="138"/>
      <c r="D23" s="135"/>
      <c r="E23" s="207"/>
      <c r="F23" s="141"/>
      <c r="G23" s="144"/>
      <c r="H23" s="147"/>
      <c r="I23" s="120"/>
      <c r="J23" s="138"/>
      <c r="K23" s="120"/>
      <c r="L23" s="120"/>
      <c r="M23" s="117"/>
      <c r="N23" s="8"/>
      <c r="O23" s="9"/>
      <c r="P23" s="9"/>
      <c r="Q23" s="90" t="s">
        <v>212</v>
      </c>
      <c r="R23" s="105"/>
      <c r="S23" s="90" t="s">
        <v>212</v>
      </c>
      <c r="T23" s="99"/>
      <c r="U23" s="90" t="s">
        <v>212</v>
      </c>
      <c r="V23" s="9"/>
      <c r="W23" s="99"/>
      <c r="X23" s="90" t="s">
        <v>212</v>
      </c>
      <c r="Y23" s="105"/>
      <c r="Z23" s="105"/>
      <c r="AA23" s="90" t="s">
        <v>212</v>
      </c>
      <c r="AB23" s="105"/>
      <c r="AC23" s="105"/>
      <c r="AD23" s="90" t="s">
        <v>212</v>
      </c>
      <c r="AE23" s="105"/>
      <c r="AF23" s="105"/>
      <c r="AG23" s="90" t="s">
        <v>212</v>
      </c>
      <c r="AH23" s="105"/>
      <c r="AI23" s="105"/>
      <c r="AJ23" s="90" t="s">
        <v>212</v>
      </c>
      <c r="AK23" s="6"/>
      <c r="AL23" s="17" t="s">
        <v>212</v>
      </c>
      <c r="AM23" s="18" t="s">
        <v>212</v>
      </c>
      <c r="AN23" s="120"/>
      <c r="AO23" s="117"/>
      <c r="AP23" s="162"/>
      <c r="AQ23" s="165"/>
      <c r="AR23" s="120"/>
      <c r="AS23" s="117"/>
      <c r="AT23" s="150"/>
      <c r="AU23" s="114"/>
      <c r="AV23" s="114"/>
      <c r="AW23" s="114"/>
      <c r="AX23" s="114"/>
      <c r="AY23" s="114"/>
      <c r="AZ23" s="120"/>
      <c r="BA23" s="117"/>
      <c r="BB23" s="191"/>
      <c r="BC23" s="27">
        <v>5</v>
      </c>
      <c r="BD23" s="20"/>
      <c r="BE23" s="23"/>
      <c r="BF23" s="242"/>
      <c r="BG23" s="242"/>
      <c r="BH23" s="24"/>
    </row>
    <row r="24" spans="1:60" x14ac:dyDescent="0.25">
      <c r="A24" s="186"/>
      <c r="B24" s="121"/>
      <c r="C24" s="121"/>
      <c r="D24" s="125"/>
      <c r="E24" s="121"/>
      <c r="F24" s="131"/>
      <c r="G24" s="132"/>
      <c r="H24" s="121"/>
      <c r="I24" s="111" t="s">
        <v>212</v>
      </c>
      <c r="J24" s="121"/>
      <c r="K24" s="111" t="s">
        <v>212</v>
      </c>
      <c r="L24" s="111" t="s">
        <v>212</v>
      </c>
      <c r="M24" s="111" t="s">
        <v>212</v>
      </c>
      <c r="N24" s="73"/>
      <c r="O24" s="73"/>
      <c r="P24" s="73"/>
      <c r="Q24" s="91" t="s">
        <v>212</v>
      </c>
      <c r="R24" s="94"/>
      <c r="S24" s="91" t="s">
        <v>212</v>
      </c>
      <c r="T24" s="93"/>
      <c r="U24" s="91" t="s">
        <v>212</v>
      </c>
      <c r="V24" s="73"/>
      <c r="W24" s="93"/>
      <c r="X24" s="91" t="s">
        <v>212</v>
      </c>
      <c r="Y24" s="94"/>
      <c r="Z24" s="94"/>
      <c r="AA24" s="91" t="s">
        <v>212</v>
      </c>
      <c r="AB24" s="94"/>
      <c r="AC24" s="94"/>
      <c r="AD24" s="91" t="s">
        <v>212</v>
      </c>
      <c r="AE24" s="94"/>
      <c r="AF24" s="94"/>
      <c r="AG24" s="91" t="s">
        <v>212</v>
      </c>
      <c r="AH24" s="94"/>
      <c r="AI24" s="94"/>
      <c r="AJ24" s="91" t="s">
        <v>212</v>
      </c>
      <c r="AK24" s="94"/>
      <c r="AL24" s="100" t="s">
        <v>212</v>
      </c>
      <c r="AM24" s="100" t="s">
        <v>212</v>
      </c>
      <c r="AN24" s="122">
        <v>0</v>
      </c>
      <c r="AO24" s="122">
        <v>0</v>
      </c>
      <c r="AP24" s="123"/>
      <c r="AQ24" s="124"/>
      <c r="AR24" s="122">
        <v>0</v>
      </c>
      <c r="AS24" s="122">
        <v>0</v>
      </c>
      <c r="AT24" s="111">
        <v>0</v>
      </c>
      <c r="AU24" s="111">
        <v>0</v>
      </c>
      <c r="AV24" s="111" t="s">
        <v>212</v>
      </c>
      <c r="AW24" s="111" t="s">
        <v>212</v>
      </c>
      <c r="AX24" s="111" t="s">
        <v>212</v>
      </c>
      <c r="AY24" s="111" t="s">
        <v>212</v>
      </c>
      <c r="AZ24" s="111" t="s">
        <v>212</v>
      </c>
      <c r="BA24" s="111" t="s">
        <v>212</v>
      </c>
      <c r="BB24" s="111" t="s">
        <v>212</v>
      </c>
      <c r="BC24" s="78">
        <v>1</v>
      </c>
      <c r="BD24" s="79"/>
      <c r="BE24" s="80"/>
      <c r="BF24" s="258"/>
      <c r="BG24" s="258"/>
      <c r="BH24" s="80"/>
    </row>
    <row r="25" spans="1:60" x14ac:dyDescent="0.25">
      <c r="A25" s="186"/>
      <c r="B25" s="121"/>
      <c r="C25" s="121"/>
      <c r="D25" s="125"/>
      <c r="E25" s="121"/>
      <c r="F25" s="131"/>
      <c r="G25" s="132"/>
      <c r="H25" s="121"/>
      <c r="I25" s="111"/>
      <c r="J25" s="121"/>
      <c r="K25" s="111"/>
      <c r="L25" s="111"/>
      <c r="M25" s="111"/>
      <c r="N25" s="73"/>
      <c r="O25" s="73"/>
      <c r="P25" s="73"/>
      <c r="Q25" s="91" t="s">
        <v>212</v>
      </c>
      <c r="R25" s="94"/>
      <c r="S25" s="91" t="s">
        <v>212</v>
      </c>
      <c r="T25" s="93"/>
      <c r="U25" s="91" t="s">
        <v>212</v>
      </c>
      <c r="V25" s="73"/>
      <c r="W25" s="93"/>
      <c r="X25" s="91" t="s">
        <v>212</v>
      </c>
      <c r="Y25" s="94"/>
      <c r="Z25" s="94"/>
      <c r="AA25" s="91" t="s">
        <v>212</v>
      </c>
      <c r="AB25" s="94"/>
      <c r="AC25" s="94"/>
      <c r="AD25" s="91" t="s">
        <v>212</v>
      </c>
      <c r="AE25" s="94"/>
      <c r="AF25" s="94"/>
      <c r="AG25" s="91" t="s">
        <v>212</v>
      </c>
      <c r="AH25" s="94"/>
      <c r="AI25" s="94"/>
      <c r="AJ25" s="91" t="s">
        <v>212</v>
      </c>
      <c r="AK25" s="94"/>
      <c r="AL25" s="100" t="s">
        <v>212</v>
      </c>
      <c r="AM25" s="100" t="s">
        <v>212</v>
      </c>
      <c r="AN25" s="111"/>
      <c r="AO25" s="111"/>
      <c r="AP25" s="123"/>
      <c r="AQ25" s="124"/>
      <c r="AR25" s="111"/>
      <c r="AS25" s="111"/>
      <c r="AT25" s="111"/>
      <c r="AU25" s="111"/>
      <c r="AV25" s="111"/>
      <c r="AW25" s="111"/>
      <c r="AX25" s="111"/>
      <c r="AY25" s="111"/>
      <c r="AZ25" s="111"/>
      <c r="BA25" s="111"/>
      <c r="BB25" s="111"/>
      <c r="BC25" s="81">
        <v>2</v>
      </c>
      <c r="BD25" s="79"/>
      <c r="BE25" s="80"/>
      <c r="BF25" s="258"/>
      <c r="BG25" s="258"/>
      <c r="BH25" s="80"/>
    </row>
    <row r="26" spans="1:60" x14ac:dyDescent="0.25">
      <c r="A26" s="186"/>
      <c r="B26" s="121"/>
      <c r="C26" s="121"/>
      <c r="D26" s="125"/>
      <c r="E26" s="121"/>
      <c r="F26" s="131"/>
      <c r="G26" s="132"/>
      <c r="H26" s="121"/>
      <c r="I26" s="111"/>
      <c r="J26" s="121"/>
      <c r="K26" s="111"/>
      <c r="L26" s="111"/>
      <c r="M26" s="111"/>
      <c r="N26" s="73"/>
      <c r="O26" s="73"/>
      <c r="P26" s="73"/>
      <c r="Q26" s="91" t="s">
        <v>212</v>
      </c>
      <c r="R26" s="94"/>
      <c r="S26" s="91" t="s">
        <v>212</v>
      </c>
      <c r="T26" s="93"/>
      <c r="U26" s="91" t="s">
        <v>212</v>
      </c>
      <c r="V26" s="73"/>
      <c r="W26" s="93"/>
      <c r="X26" s="91" t="s">
        <v>212</v>
      </c>
      <c r="Y26" s="94"/>
      <c r="Z26" s="94"/>
      <c r="AA26" s="91" t="s">
        <v>212</v>
      </c>
      <c r="AB26" s="94"/>
      <c r="AC26" s="94"/>
      <c r="AD26" s="91" t="s">
        <v>212</v>
      </c>
      <c r="AE26" s="94"/>
      <c r="AF26" s="94"/>
      <c r="AG26" s="91" t="s">
        <v>212</v>
      </c>
      <c r="AH26" s="94"/>
      <c r="AI26" s="94"/>
      <c r="AJ26" s="91" t="s">
        <v>212</v>
      </c>
      <c r="AK26" s="94"/>
      <c r="AL26" s="100" t="s">
        <v>212</v>
      </c>
      <c r="AM26" s="100" t="s">
        <v>212</v>
      </c>
      <c r="AN26" s="111"/>
      <c r="AO26" s="111"/>
      <c r="AP26" s="123"/>
      <c r="AQ26" s="124"/>
      <c r="AR26" s="111"/>
      <c r="AS26" s="111"/>
      <c r="AT26" s="111"/>
      <c r="AU26" s="111"/>
      <c r="AV26" s="111"/>
      <c r="AW26" s="111"/>
      <c r="AX26" s="111"/>
      <c r="AY26" s="111"/>
      <c r="AZ26" s="111"/>
      <c r="BA26" s="111"/>
      <c r="BB26" s="111"/>
      <c r="BC26" s="81">
        <v>3</v>
      </c>
      <c r="BD26" s="79"/>
      <c r="BE26" s="80"/>
      <c r="BF26" s="258"/>
      <c r="BG26" s="258"/>
      <c r="BH26" s="80"/>
    </row>
    <row r="27" spans="1:60" x14ac:dyDescent="0.25">
      <c r="A27" s="186"/>
      <c r="B27" s="121"/>
      <c r="C27" s="121"/>
      <c r="D27" s="125"/>
      <c r="E27" s="121"/>
      <c r="F27" s="131"/>
      <c r="G27" s="132"/>
      <c r="H27" s="121"/>
      <c r="I27" s="111"/>
      <c r="J27" s="121"/>
      <c r="K27" s="111"/>
      <c r="L27" s="111"/>
      <c r="M27" s="111"/>
      <c r="N27" s="73"/>
      <c r="O27" s="73"/>
      <c r="P27" s="73"/>
      <c r="Q27" s="91" t="s">
        <v>212</v>
      </c>
      <c r="R27" s="94"/>
      <c r="S27" s="91" t="s">
        <v>212</v>
      </c>
      <c r="T27" s="93"/>
      <c r="U27" s="91" t="s">
        <v>212</v>
      </c>
      <c r="V27" s="73"/>
      <c r="W27" s="93"/>
      <c r="X27" s="91" t="s">
        <v>212</v>
      </c>
      <c r="Y27" s="94"/>
      <c r="Z27" s="94"/>
      <c r="AA27" s="91" t="s">
        <v>212</v>
      </c>
      <c r="AB27" s="94"/>
      <c r="AC27" s="94"/>
      <c r="AD27" s="91" t="s">
        <v>212</v>
      </c>
      <c r="AE27" s="94"/>
      <c r="AF27" s="94"/>
      <c r="AG27" s="91" t="s">
        <v>212</v>
      </c>
      <c r="AH27" s="94"/>
      <c r="AI27" s="94"/>
      <c r="AJ27" s="91" t="s">
        <v>212</v>
      </c>
      <c r="AK27" s="94"/>
      <c r="AL27" s="100" t="s">
        <v>212</v>
      </c>
      <c r="AM27" s="100" t="s">
        <v>212</v>
      </c>
      <c r="AN27" s="111"/>
      <c r="AO27" s="111"/>
      <c r="AP27" s="123"/>
      <c r="AQ27" s="124"/>
      <c r="AR27" s="111"/>
      <c r="AS27" s="111"/>
      <c r="AT27" s="111"/>
      <c r="AU27" s="111"/>
      <c r="AV27" s="111"/>
      <c r="AW27" s="111"/>
      <c r="AX27" s="111"/>
      <c r="AY27" s="111"/>
      <c r="AZ27" s="111"/>
      <c r="BA27" s="111"/>
      <c r="BB27" s="111"/>
      <c r="BC27" s="81">
        <v>4</v>
      </c>
      <c r="BD27" s="79"/>
      <c r="BE27" s="80"/>
      <c r="BF27" s="80"/>
      <c r="BG27" s="80"/>
      <c r="BH27" s="80"/>
    </row>
    <row r="28" spans="1:60" x14ac:dyDescent="0.25">
      <c r="A28" s="186"/>
      <c r="B28" s="121"/>
      <c r="C28" s="121"/>
      <c r="D28" s="125"/>
      <c r="E28" s="121"/>
      <c r="F28" s="131"/>
      <c r="G28" s="132"/>
      <c r="H28" s="121"/>
      <c r="I28" s="111"/>
      <c r="J28" s="121"/>
      <c r="K28" s="111"/>
      <c r="L28" s="111"/>
      <c r="M28" s="111"/>
      <c r="N28" s="73"/>
      <c r="O28" s="73"/>
      <c r="P28" s="73"/>
      <c r="Q28" s="91" t="s">
        <v>212</v>
      </c>
      <c r="R28" s="94"/>
      <c r="S28" s="91" t="s">
        <v>212</v>
      </c>
      <c r="T28" s="93"/>
      <c r="U28" s="91" t="s">
        <v>212</v>
      </c>
      <c r="V28" s="73"/>
      <c r="W28" s="93"/>
      <c r="X28" s="91" t="s">
        <v>212</v>
      </c>
      <c r="Y28" s="94"/>
      <c r="Z28" s="94"/>
      <c r="AA28" s="91" t="s">
        <v>212</v>
      </c>
      <c r="AB28" s="94"/>
      <c r="AC28" s="94"/>
      <c r="AD28" s="91" t="s">
        <v>212</v>
      </c>
      <c r="AE28" s="94"/>
      <c r="AF28" s="94"/>
      <c r="AG28" s="91" t="s">
        <v>212</v>
      </c>
      <c r="AH28" s="94"/>
      <c r="AI28" s="94"/>
      <c r="AJ28" s="91" t="s">
        <v>212</v>
      </c>
      <c r="AK28" s="94"/>
      <c r="AL28" s="100" t="s">
        <v>212</v>
      </c>
      <c r="AM28" s="100" t="s">
        <v>212</v>
      </c>
      <c r="AN28" s="111"/>
      <c r="AO28" s="111"/>
      <c r="AP28" s="123"/>
      <c r="AQ28" s="124"/>
      <c r="AR28" s="111"/>
      <c r="AS28" s="111"/>
      <c r="AT28" s="111"/>
      <c r="AU28" s="111"/>
      <c r="AV28" s="111"/>
      <c r="AW28" s="111"/>
      <c r="AX28" s="111"/>
      <c r="AY28" s="111"/>
      <c r="AZ28" s="111"/>
      <c r="BA28" s="111"/>
      <c r="BB28" s="111"/>
      <c r="BC28" s="81">
        <v>5</v>
      </c>
      <c r="BD28" s="79"/>
      <c r="BE28" s="80"/>
      <c r="BF28" s="80"/>
      <c r="BG28" s="80"/>
      <c r="BH28" s="80"/>
    </row>
    <row r="29" spans="1:60" x14ac:dyDescent="0.25">
      <c r="A29" s="186"/>
      <c r="B29" s="121"/>
      <c r="C29" s="121"/>
      <c r="D29" s="125"/>
      <c r="E29" s="121"/>
      <c r="F29" s="131"/>
      <c r="G29" s="132"/>
      <c r="H29" s="121"/>
      <c r="I29" s="111" t="s">
        <v>212</v>
      </c>
      <c r="J29" s="121"/>
      <c r="K29" s="111" t="s">
        <v>212</v>
      </c>
      <c r="L29" s="111" t="s">
        <v>212</v>
      </c>
      <c r="M29" s="111" t="s">
        <v>212</v>
      </c>
      <c r="N29" s="73"/>
      <c r="O29" s="73"/>
      <c r="P29" s="73"/>
      <c r="Q29" s="91" t="s">
        <v>212</v>
      </c>
      <c r="R29" s="94"/>
      <c r="S29" s="91" t="s">
        <v>212</v>
      </c>
      <c r="T29" s="93"/>
      <c r="U29" s="91" t="s">
        <v>212</v>
      </c>
      <c r="V29" s="73"/>
      <c r="W29" s="93"/>
      <c r="X29" s="91" t="s">
        <v>212</v>
      </c>
      <c r="Y29" s="94"/>
      <c r="Z29" s="94"/>
      <c r="AA29" s="91" t="s">
        <v>212</v>
      </c>
      <c r="AB29" s="94"/>
      <c r="AC29" s="94"/>
      <c r="AD29" s="91" t="s">
        <v>212</v>
      </c>
      <c r="AE29" s="94"/>
      <c r="AF29" s="94"/>
      <c r="AG29" s="91" t="s">
        <v>212</v>
      </c>
      <c r="AH29" s="94"/>
      <c r="AI29" s="94"/>
      <c r="AJ29" s="91" t="s">
        <v>212</v>
      </c>
      <c r="AK29" s="94"/>
      <c r="AL29" s="100" t="s">
        <v>212</v>
      </c>
      <c r="AM29" s="100" t="s">
        <v>212</v>
      </c>
      <c r="AN29" s="122">
        <v>0</v>
      </c>
      <c r="AO29" s="122">
        <v>0</v>
      </c>
      <c r="AP29" s="123"/>
      <c r="AQ29" s="124"/>
      <c r="AR29" s="122">
        <v>0</v>
      </c>
      <c r="AS29" s="122">
        <v>0</v>
      </c>
      <c r="AT29" s="111">
        <v>0</v>
      </c>
      <c r="AU29" s="111">
        <v>0</v>
      </c>
      <c r="AV29" s="111" t="s">
        <v>212</v>
      </c>
      <c r="AW29" s="111" t="s">
        <v>212</v>
      </c>
      <c r="AX29" s="111" t="s">
        <v>212</v>
      </c>
      <c r="AY29" s="111" t="s">
        <v>212</v>
      </c>
      <c r="AZ29" s="111" t="s">
        <v>212</v>
      </c>
      <c r="BA29" s="111" t="s">
        <v>212</v>
      </c>
      <c r="BB29" s="111" t="s">
        <v>212</v>
      </c>
      <c r="BC29" s="78">
        <v>1</v>
      </c>
      <c r="BD29" s="79"/>
      <c r="BE29" s="80"/>
      <c r="BF29" s="80"/>
      <c r="BG29" s="80"/>
      <c r="BH29" s="80"/>
    </row>
    <row r="30" spans="1:60" x14ac:dyDescent="0.25">
      <c r="A30" s="186"/>
      <c r="B30" s="121"/>
      <c r="C30" s="121"/>
      <c r="D30" s="125"/>
      <c r="E30" s="121"/>
      <c r="F30" s="131"/>
      <c r="G30" s="132"/>
      <c r="H30" s="121"/>
      <c r="I30" s="111"/>
      <c r="J30" s="121"/>
      <c r="K30" s="111"/>
      <c r="L30" s="111"/>
      <c r="M30" s="111"/>
      <c r="N30" s="73"/>
      <c r="O30" s="73"/>
      <c r="P30" s="73"/>
      <c r="Q30" s="91" t="s">
        <v>212</v>
      </c>
      <c r="R30" s="94"/>
      <c r="S30" s="91" t="s">
        <v>212</v>
      </c>
      <c r="T30" s="93"/>
      <c r="U30" s="91" t="s">
        <v>212</v>
      </c>
      <c r="V30" s="73"/>
      <c r="W30" s="93"/>
      <c r="X30" s="91" t="s">
        <v>212</v>
      </c>
      <c r="Y30" s="94"/>
      <c r="Z30" s="94"/>
      <c r="AA30" s="91" t="s">
        <v>212</v>
      </c>
      <c r="AB30" s="94"/>
      <c r="AC30" s="94"/>
      <c r="AD30" s="91" t="s">
        <v>212</v>
      </c>
      <c r="AE30" s="94"/>
      <c r="AF30" s="94"/>
      <c r="AG30" s="91" t="s">
        <v>212</v>
      </c>
      <c r="AH30" s="94"/>
      <c r="AI30" s="94"/>
      <c r="AJ30" s="91" t="s">
        <v>212</v>
      </c>
      <c r="AK30" s="94"/>
      <c r="AL30" s="100" t="s">
        <v>212</v>
      </c>
      <c r="AM30" s="100" t="s">
        <v>212</v>
      </c>
      <c r="AN30" s="111"/>
      <c r="AO30" s="111"/>
      <c r="AP30" s="123"/>
      <c r="AQ30" s="124"/>
      <c r="AR30" s="111"/>
      <c r="AS30" s="111"/>
      <c r="AT30" s="111"/>
      <c r="AU30" s="111"/>
      <c r="AV30" s="111"/>
      <c r="AW30" s="111"/>
      <c r="AX30" s="111"/>
      <c r="AY30" s="111"/>
      <c r="AZ30" s="111"/>
      <c r="BA30" s="111"/>
      <c r="BB30" s="111"/>
      <c r="BC30" s="81">
        <v>2</v>
      </c>
      <c r="BD30" s="79"/>
      <c r="BE30" s="80"/>
      <c r="BF30" s="80"/>
      <c r="BG30" s="80"/>
      <c r="BH30" s="80"/>
    </row>
    <row r="31" spans="1:60" x14ac:dyDescent="0.25">
      <c r="A31" s="186"/>
      <c r="B31" s="121"/>
      <c r="C31" s="121"/>
      <c r="D31" s="125"/>
      <c r="E31" s="121"/>
      <c r="F31" s="131"/>
      <c r="G31" s="132"/>
      <c r="H31" s="121"/>
      <c r="I31" s="111"/>
      <c r="J31" s="121"/>
      <c r="K31" s="111"/>
      <c r="L31" s="111"/>
      <c r="M31" s="111"/>
      <c r="N31" s="73"/>
      <c r="O31" s="73"/>
      <c r="P31" s="73"/>
      <c r="Q31" s="91" t="s">
        <v>212</v>
      </c>
      <c r="R31" s="94"/>
      <c r="S31" s="91" t="s">
        <v>212</v>
      </c>
      <c r="T31" s="93"/>
      <c r="U31" s="91" t="s">
        <v>212</v>
      </c>
      <c r="V31" s="73"/>
      <c r="W31" s="93"/>
      <c r="X31" s="91" t="s">
        <v>212</v>
      </c>
      <c r="Y31" s="94"/>
      <c r="Z31" s="94"/>
      <c r="AA31" s="91" t="s">
        <v>212</v>
      </c>
      <c r="AB31" s="94"/>
      <c r="AC31" s="94"/>
      <c r="AD31" s="91" t="s">
        <v>212</v>
      </c>
      <c r="AE31" s="94"/>
      <c r="AF31" s="94"/>
      <c r="AG31" s="91" t="s">
        <v>212</v>
      </c>
      <c r="AH31" s="94"/>
      <c r="AI31" s="94"/>
      <c r="AJ31" s="91" t="s">
        <v>212</v>
      </c>
      <c r="AK31" s="94"/>
      <c r="AL31" s="100" t="s">
        <v>212</v>
      </c>
      <c r="AM31" s="100" t="s">
        <v>212</v>
      </c>
      <c r="AN31" s="111"/>
      <c r="AO31" s="111"/>
      <c r="AP31" s="123"/>
      <c r="AQ31" s="124"/>
      <c r="AR31" s="111"/>
      <c r="AS31" s="111"/>
      <c r="AT31" s="111"/>
      <c r="AU31" s="111"/>
      <c r="AV31" s="111"/>
      <c r="AW31" s="111"/>
      <c r="AX31" s="111"/>
      <c r="AY31" s="111"/>
      <c r="AZ31" s="111"/>
      <c r="BA31" s="111"/>
      <c r="BB31" s="111"/>
      <c r="BC31" s="81">
        <v>3</v>
      </c>
      <c r="BD31" s="79"/>
      <c r="BE31" s="80"/>
      <c r="BF31" s="80"/>
      <c r="BG31" s="80"/>
      <c r="BH31" s="80"/>
    </row>
    <row r="32" spans="1:60" x14ac:dyDescent="0.25">
      <c r="A32" s="186"/>
      <c r="B32" s="121"/>
      <c r="C32" s="121"/>
      <c r="D32" s="125"/>
      <c r="E32" s="121"/>
      <c r="F32" s="131"/>
      <c r="G32" s="132"/>
      <c r="H32" s="121"/>
      <c r="I32" s="111"/>
      <c r="J32" s="121"/>
      <c r="K32" s="111"/>
      <c r="L32" s="111"/>
      <c r="M32" s="111"/>
      <c r="N32" s="73"/>
      <c r="O32" s="73"/>
      <c r="P32" s="73"/>
      <c r="Q32" s="91" t="s">
        <v>212</v>
      </c>
      <c r="R32" s="94"/>
      <c r="S32" s="91" t="s">
        <v>212</v>
      </c>
      <c r="T32" s="93"/>
      <c r="U32" s="91" t="s">
        <v>212</v>
      </c>
      <c r="V32" s="73"/>
      <c r="W32" s="93"/>
      <c r="X32" s="91" t="s">
        <v>212</v>
      </c>
      <c r="Y32" s="94"/>
      <c r="Z32" s="94"/>
      <c r="AA32" s="91" t="s">
        <v>212</v>
      </c>
      <c r="AB32" s="94"/>
      <c r="AC32" s="94"/>
      <c r="AD32" s="91" t="s">
        <v>212</v>
      </c>
      <c r="AE32" s="94"/>
      <c r="AF32" s="94"/>
      <c r="AG32" s="91" t="s">
        <v>212</v>
      </c>
      <c r="AH32" s="94"/>
      <c r="AI32" s="94"/>
      <c r="AJ32" s="91" t="s">
        <v>212</v>
      </c>
      <c r="AK32" s="94"/>
      <c r="AL32" s="100" t="s">
        <v>212</v>
      </c>
      <c r="AM32" s="100" t="s">
        <v>212</v>
      </c>
      <c r="AN32" s="111"/>
      <c r="AO32" s="111"/>
      <c r="AP32" s="123"/>
      <c r="AQ32" s="124"/>
      <c r="AR32" s="111"/>
      <c r="AS32" s="111"/>
      <c r="AT32" s="111"/>
      <c r="AU32" s="111"/>
      <c r="AV32" s="111"/>
      <c r="AW32" s="111"/>
      <c r="AX32" s="111"/>
      <c r="AY32" s="111"/>
      <c r="AZ32" s="111"/>
      <c r="BA32" s="111"/>
      <c r="BB32" s="111"/>
      <c r="BC32" s="81">
        <v>4</v>
      </c>
      <c r="BD32" s="79"/>
      <c r="BE32" s="80"/>
      <c r="BF32" s="80"/>
      <c r="BG32" s="80"/>
      <c r="BH32" s="80"/>
    </row>
    <row r="33" spans="1:60" x14ac:dyDescent="0.25">
      <c r="A33" s="186"/>
      <c r="B33" s="121"/>
      <c r="C33" s="121"/>
      <c r="D33" s="125"/>
      <c r="E33" s="121"/>
      <c r="F33" s="131"/>
      <c r="G33" s="132"/>
      <c r="H33" s="121"/>
      <c r="I33" s="111"/>
      <c r="J33" s="121"/>
      <c r="K33" s="111"/>
      <c r="L33" s="111"/>
      <c r="M33" s="111"/>
      <c r="N33" s="73"/>
      <c r="O33" s="73"/>
      <c r="P33" s="73"/>
      <c r="Q33" s="91" t="s">
        <v>212</v>
      </c>
      <c r="R33" s="94"/>
      <c r="S33" s="91" t="s">
        <v>212</v>
      </c>
      <c r="T33" s="93"/>
      <c r="U33" s="91" t="s">
        <v>212</v>
      </c>
      <c r="V33" s="73"/>
      <c r="W33" s="93"/>
      <c r="X33" s="91" t="s">
        <v>212</v>
      </c>
      <c r="Y33" s="94"/>
      <c r="Z33" s="94"/>
      <c r="AA33" s="91" t="s">
        <v>212</v>
      </c>
      <c r="AB33" s="94"/>
      <c r="AC33" s="94"/>
      <c r="AD33" s="91" t="s">
        <v>212</v>
      </c>
      <c r="AE33" s="94"/>
      <c r="AF33" s="94"/>
      <c r="AG33" s="91" t="s">
        <v>212</v>
      </c>
      <c r="AH33" s="94"/>
      <c r="AI33" s="94"/>
      <c r="AJ33" s="91" t="s">
        <v>212</v>
      </c>
      <c r="AK33" s="94"/>
      <c r="AL33" s="100" t="s">
        <v>212</v>
      </c>
      <c r="AM33" s="100" t="s">
        <v>212</v>
      </c>
      <c r="AN33" s="111"/>
      <c r="AO33" s="111"/>
      <c r="AP33" s="123"/>
      <c r="AQ33" s="124"/>
      <c r="AR33" s="111"/>
      <c r="AS33" s="111"/>
      <c r="AT33" s="111"/>
      <c r="AU33" s="111"/>
      <c r="AV33" s="111"/>
      <c r="AW33" s="111"/>
      <c r="AX33" s="111"/>
      <c r="AY33" s="111"/>
      <c r="AZ33" s="111"/>
      <c r="BA33" s="111"/>
      <c r="BB33" s="111"/>
      <c r="BC33" s="81">
        <v>5</v>
      </c>
      <c r="BD33" s="79"/>
      <c r="BE33" s="80"/>
      <c r="BF33" s="80"/>
      <c r="BG33" s="80"/>
      <c r="BH33" s="80"/>
    </row>
    <row r="34" spans="1:60" x14ac:dyDescent="0.25">
      <c r="A34" s="186"/>
      <c r="B34" s="121"/>
      <c r="C34" s="121"/>
      <c r="D34" s="125"/>
      <c r="E34" s="121"/>
      <c r="F34" s="131"/>
      <c r="G34" s="132"/>
      <c r="H34" s="121"/>
      <c r="I34" s="111" t="s">
        <v>212</v>
      </c>
      <c r="J34" s="121"/>
      <c r="K34" s="111" t="s">
        <v>212</v>
      </c>
      <c r="L34" s="111" t="s">
        <v>212</v>
      </c>
      <c r="M34" s="111" t="s">
        <v>212</v>
      </c>
      <c r="N34" s="73"/>
      <c r="O34" s="73"/>
      <c r="P34" s="73"/>
      <c r="Q34" s="91" t="s">
        <v>212</v>
      </c>
      <c r="R34" s="94"/>
      <c r="S34" s="91" t="s">
        <v>212</v>
      </c>
      <c r="T34" s="93"/>
      <c r="U34" s="91" t="s">
        <v>212</v>
      </c>
      <c r="V34" s="73"/>
      <c r="W34" s="93"/>
      <c r="X34" s="91" t="s">
        <v>212</v>
      </c>
      <c r="Y34" s="94"/>
      <c r="Z34" s="94"/>
      <c r="AA34" s="91" t="s">
        <v>212</v>
      </c>
      <c r="AB34" s="94"/>
      <c r="AC34" s="94"/>
      <c r="AD34" s="91" t="s">
        <v>212</v>
      </c>
      <c r="AE34" s="94"/>
      <c r="AF34" s="94"/>
      <c r="AG34" s="91" t="s">
        <v>212</v>
      </c>
      <c r="AH34" s="94"/>
      <c r="AI34" s="94"/>
      <c r="AJ34" s="91" t="s">
        <v>212</v>
      </c>
      <c r="AK34" s="94"/>
      <c r="AL34" s="100" t="s">
        <v>212</v>
      </c>
      <c r="AM34" s="100" t="s">
        <v>212</v>
      </c>
      <c r="AN34" s="122">
        <v>0</v>
      </c>
      <c r="AO34" s="122">
        <v>0</v>
      </c>
      <c r="AP34" s="123"/>
      <c r="AQ34" s="124"/>
      <c r="AR34" s="122">
        <v>0</v>
      </c>
      <c r="AS34" s="122">
        <v>0</v>
      </c>
      <c r="AT34" s="111">
        <v>0</v>
      </c>
      <c r="AU34" s="111">
        <v>0</v>
      </c>
      <c r="AV34" s="111" t="s">
        <v>212</v>
      </c>
      <c r="AW34" s="111" t="s">
        <v>212</v>
      </c>
      <c r="AX34" s="111" t="s">
        <v>212</v>
      </c>
      <c r="AY34" s="111" t="s">
        <v>212</v>
      </c>
      <c r="AZ34" s="111" t="s">
        <v>212</v>
      </c>
      <c r="BA34" s="111" t="s">
        <v>212</v>
      </c>
      <c r="BB34" s="111" t="s">
        <v>212</v>
      </c>
      <c r="BC34" s="78">
        <v>1</v>
      </c>
      <c r="BD34" s="79"/>
      <c r="BE34" s="80"/>
      <c r="BF34" s="80"/>
      <c r="BG34" s="80"/>
      <c r="BH34" s="80"/>
    </row>
    <row r="35" spans="1:60" x14ac:dyDescent="0.25">
      <c r="A35" s="186"/>
      <c r="B35" s="121"/>
      <c r="C35" s="121"/>
      <c r="D35" s="125"/>
      <c r="E35" s="121"/>
      <c r="F35" s="131"/>
      <c r="G35" s="132"/>
      <c r="H35" s="121"/>
      <c r="I35" s="111"/>
      <c r="J35" s="121"/>
      <c r="K35" s="111"/>
      <c r="L35" s="111"/>
      <c r="M35" s="111"/>
      <c r="N35" s="73"/>
      <c r="O35" s="73"/>
      <c r="P35" s="73"/>
      <c r="Q35" s="91" t="s">
        <v>212</v>
      </c>
      <c r="R35" s="94"/>
      <c r="S35" s="91" t="s">
        <v>212</v>
      </c>
      <c r="T35" s="93"/>
      <c r="U35" s="91" t="s">
        <v>212</v>
      </c>
      <c r="V35" s="73"/>
      <c r="W35" s="93"/>
      <c r="X35" s="91" t="s">
        <v>212</v>
      </c>
      <c r="Y35" s="94"/>
      <c r="Z35" s="94"/>
      <c r="AA35" s="91" t="s">
        <v>212</v>
      </c>
      <c r="AB35" s="94"/>
      <c r="AC35" s="94"/>
      <c r="AD35" s="91" t="s">
        <v>212</v>
      </c>
      <c r="AE35" s="94"/>
      <c r="AF35" s="94"/>
      <c r="AG35" s="91" t="s">
        <v>212</v>
      </c>
      <c r="AH35" s="94"/>
      <c r="AI35" s="94"/>
      <c r="AJ35" s="91" t="s">
        <v>212</v>
      </c>
      <c r="AK35" s="94"/>
      <c r="AL35" s="100" t="s">
        <v>212</v>
      </c>
      <c r="AM35" s="100" t="s">
        <v>212</v>
      </c>
      <c r="AN35" s="111"/>
      <c r="AO35" s="111"/>
      <c r="AP35" s="123"/>
      <c r="AQ35" s="124"/>
      <c r="AR35" s="111"/>
      <c r="AS35" s="111"/>
      <c r="AT35" s="111"/>
      <c r="AU35" s="111"/>
      <c r="AV35" s="111"/>
      <c r="AW35" s="111"/>
      <c r="AX35" s="111"/>
      <c r="AY35" s="111"/>
      <c r="AZ35" s="111"/>
      <c r="BA35" s="111"/>
      <c r="BB35" s="111"/>
      <c r="BC35" s="81">
        <v>2</v>
      </c>
      <c r="BD35" s="79"/>
      <c r="BE35" s="80"/>
      <c r="BF35" s="80"/>
      <c r="BG35" s="80"/>
      <c r="BH35" s="80"/>
    </row>
    <row r="36" spans="1:60" x14ac:dyDescent="0.25">
      <c r="A36" s="186"/>
      <c r="B36" s="121"/>
      <c r="C36" s="121"/>
      <c r="D36" s="125"/>
      <c r="E36" s="121"/>
      <c r="F36" s="131"/>
      <c r="G36" s="132"/>
      <c r="H36" s="121"/>
      <c r="I36" s="111"/>
      <c r="J36" s="121"/>
      <c r="K36" s="111"/>
      <c r="L36" s="111"/>
      <c r="M36" s="111"/>
      <c r="N36" s="73"/>
      <c r="O36" s="73"/>
      <c r="P36" s="73"/>
      <c r="Q36" s="91" t="s">
        <v>212</v>
      </c>
      <c r="R36" s="94"/>
      <c r="S36" s="91" t="s">
        <v>212</v>
      </c>
      <c r="T36" s="93"/>
      <c r="U36" s="91" t="s">
        <v>212</v>
      </c>
      <c r="V36" s="73"/>
      <c r="W36" s="93"/>
      <c r="X36" s="91" t="s">
        <v>212</v>
      </c>
      <c r="Y36" s="94"/>
      <c r="Z36" s="94"/>
      <c r="AA36" s="91" t="s">
        <v>212</v>
      </c>
      <c r="AB36" s="94"/>
      <c r="AC36" s="94"/>
      <c r="AD36" s="91" t="s">
        <v>212</v>
      </c>
      <c r="AE36" s="94"/>
      <c r="AF36" s="94"/>
      <c r="AG36" s="91" t="s">
        <v>212</v>
      </c>
      <c r="AH36" s="94"/>
      <c r="AI36" s="94"/>
      <c r="AJ36" s="91" t="s">
        <v>212</v>
      </c>
      <c r="AK36" s="94"/>
      <c r="AL36" s="100" t="s">
        <v>212</v>
      </c>
      <c r="AM36" s="100" t="s">
        <v>212</v>
      </c>
      <c r="AN36" s="111"/>
      <c r="AO36" s="111"/>
      <c r="AP36" s="123"/>
      <c r="AQ36" s="124"/>
      <c r="AR36" s="111"/>
      <c r="AS36" s="111"/>
      <c r="AT36" s="111"/>
      <c r="AU36" s="111"/>
      <c r="AV36" s="111"/>
      <c r="AW36" s="111"/>
      <c r="AX36" s="111"/>
      <c r="AY36" s="111"/>
      <c r="AZ36" s="111"/>
      <c r="BA36" s="111"/>
      <c r="BB36" s="111"/>
      <c r="BC36" s="81">
        <v>3</v>
      </c>
      <c r="BD36" s="79"/>
      <c r="BE36" s="80"/>
      <c r="BF36" s="80"/>
      <c r="BG36" s="80"/>
      <c r="BH36" s="80"/>
    </row>
    <row r="37" spans="1:60" x14ac:dyDescent="0.25">
      <c r="A37" s="186"/>
      <c r="B37" s="121"/>
      <c r="C37" s="121"/>
      <c r="D37" s="125"/>
      <c r="E37" s="121"/>
      <c r="F37" s="131"/>
      <c r="G37" s="132"/>
      <c r="H37" s="121"/>
      <c r="I37" s="111"/>
      <c r="J37" s="121"/>
      <c r="K37" s="111"/>
      <c r="L37" s="111"/>
      <c r="M37" s="111"/>
      <c r="N37" s="73"/>
      <c r="O37" s="73"/>
      <c r="P37" s="73"/>
      <c r="Q37" s="91" t="s">
        <v>212</v>
      </c>
      <c r="R37" s="94"/>
      <c r="S37" s="91" t="s">
        <v>212</v>
      </c>
      <c r="T37" s="93"/>
      <c r="U37" s="91" t="s">
        <v>212</v>
      </c>
      <c r="V37" s="73"/>
      <c r="W37" s="93"/>
      <c r="X37" s="91" t="s">
        <v>212</v>
      </c>
      <c r="Y37" s="94"/>
      <c r="Z37" s="94"/>
      <c r="AA37" s="91" t="s">
        <v>212</v>
      </c>
      <c r="AB37" s="94"/>
      <c r="AC37" s="94"/>
      <c r="AD37" s="91" t="s">
        <v>212</v>
      </c>
      <c r="AE37" s="94"/>
      <c r="AF37" s="94"/>
      <c r="AG37" s="91" t="s">
        <v>212</v>
      </c>
      <c r="AH37" s="94"/>
      <c r="AI37" s="94"/>
      <c r="AJ37" s="91" t="s">
        <v>212</v>
      </c>
      <c r="AK37" s="94"/>
      <c r="AL37" s="100" t="s">
        <v>212</v>
      </c>
      <c r="AM37" s="100" t="s">
        <v>212</v>
      </c>
      <c r="AN37" s="111"/>
      <c r="AO37" s="111"/>
      <c r="AP37" s="123"/>
      <c r="AQ37" s="124"/>
      <c r="AR37" s="111"/>
      <c r="AS37" s="111"/>
      <c r="AT37" s="111"/>
      <c r="AU37" s="111"/>
      <c r="AV37" s="111"/>
      <c r="AW37" s="111"/>
      <c r="AX37" s="111"/>
      <c r="AY37" s="111"/>
      <c r="AZ37" s="111"/>
      <c r="BA37" s="111"/>
      <c r="BB37" s="111"/>
      <c r="BC37" s="81">
        <v>4</v>
      </c>
      <c r="BD37" s="79"/>
      <c r="BE37" s="80"/>
      <c r="BF37" s="80"/>
      <c r="BG37" s="80"/>
      <c r="BH37" s="80"/>
    </row>
    <row r="38" spans="1:60" x14ac:dyDescent="0.25">
      <c r="A38" s="186"/>
      <c r="B38" s="121"/>
      <c r="C38" s="121"/>
      <c r="D38" s="125"/>
      <c r="E38" s="121"/>
      <c r="F38" s="131"/>
      <c r="G38" s="132"/>
      <c r="H38" s="121"/>
      <c r="I38" s="111"/>
      <c r="J38" s="121"/>
      <c r="K38" s="111"/>
      <c r="L38" s="111"/>
      <c r="M38" s="111"/>
      <c r="N38" s="73"/>
      <c r="O38" s="73"/>
      <c r="P38" s="73"/>
      <c r="Q38" s="91" t="s">
        <v>212</v>
      </c>
      <c r="R38" s="94"/>
      <c r="S38" s="91" t="s">
        <v>212</v>
      </c>
      <c r="T38" s="93"/>
      <c r="U38" s="91" t="s">
        <v>212</v>
      </c>
      <c r="V38" s="73"/>
      <c r="W38" s="93"/>
      <c r="X38" s="91" t="s">
        <v>212</v>
      </c>
      <c r="Y38" s="94"/>
      <c r="Z38" s="94"/>
      <c r="AA38" s="91" t="s">
        <v>212</v>
      </c>
      <c r="AB38" s="94"/>
      <c r="AC38" s="94"/>
      <c r="AD38" s="91" t="s">
        <v>212</v>
      </c>
      <c r="AE38" s="94"/>
      <c r="AF38" s="94"/>
      <c r="AG38" s="91" t="s">
        <v>212</v>
      </c>
      <c r="AH38" s="94"/>
      <c r="AI38" s="94"/>
      <c r="AJ38" s="91" t="s">
        <v>212</v>
      </c>
      <c r="AK38" s="94"/>
      <c r="AL38" s="100" t="s">
        <v>212</v>
      </c>
      <c r="AM38" s="100" t="s">
        <v>212</v>
      </c>
      <c r="AN38" s="111"/>
      <c r="AO38" s="111"/>
      <c r="AP38" s="123"/>
      <c r="AQ38" s="124"/>
      <c r="AR38" s="111"/>
      <c r="AS38" s="111"/>
      <c r="AT38" s="111"/>
      <c r="AU38" s="111"/>
      <c r="AV38" s="111"/>
      <c r="AW38" s="111"/>
      <c r="AX38" s="111"/>
      <c r="AY38" s="111"/>
      <c r="AZ38" s="111"/>
      <c r="BA38" s="111"/>
      <c r="BB38" s="111"/>
      <c r="BC38" s="81">
        <v>5</v>
      </c>
      <c r="BD38" s="79"/>
      <c r="BE38" s="80"/>
      <c r="BF38" s="80"/>
      <c r="BG38" s="80"/>
      <c r="BH38" s="80"/>
    </row>
    <row r="39" spans="1:60" x14ac:dyDescent="0.25">
      <c r="A39" s="186"/>
      <c r="B39" s="121"/>
      <c r="C39" s="121"/>
      <c r="D39" s="125"/>
      <c r="E39" s="121"/>
      <c r="F39" s="131"/>
      <c r="G39" s="132"/>
      <c r="H39" s="121"/>
      <c r="I39" s="111" t="s">
        <v>212</v>
      </c>
      <c r="J39" s="121"/>
      <c r="K39" s="111" t="s">
        <v>212</v>
      </c>
      <c r="L39" s="111" t="s">
        <v>212</v>
      </c>
      <c r="M39" s="111" t="s">
        <v>212</v>
      </c>
      <c r="N39" s="73"/>
      <c r="O39" s="73"/>
      <c r="P39" s="73"/>
      <c r="Q39" s="91" t="s">
        <v>212</v>
      </c>
      <c r="R39" s="94"/>
      <c r="S39" s="91" t="s">
        <v>212</v>
      </c>
      <c r="T39" s="93"/>
      <c r="U39" s="91" t="s">
        <v>212</v>
      </c>
      <c r="V39" s="73"/>
      <c r="W39" s="93"/>
      <c r="X39" s="91" t="s">
        <v>212</v>
      </c>
      <c r="Y39" s="94"/>
      <c r="Z39" s="94"/>
      <c r="AA39" s="91" t="s">
        <v>212</v>
      </c>
      <c r="AB39" s="94"/>
      <c r="AC39" s="94"/>
      <c r="AD39" s="91" t="s">
        <v>212</v>
      </c>
      <c r="AE39" s="94"/>
      <c r="AF39" s="94"/>
      <c r="AG39" s="91" t="s">
        <v>212</v>
      </c>
      <c r="AH39" s="94"/>
      <c r="AI39" s="94"/>
      <c r="AJ39" s="91" t="s">
        <v>212</v>
      </c>
      <c r="AK39" s="94"/>
      <c r="AL39" s="100" t="s">
        <v>212</v>
      </c>
      <c r="AM39" s="100" t="s">
        <v>212</v>
      </c>
      <c r="AN39" s="122">
        <v>0</v>
      </c>
      <c r="AO39" s="122">
        <v>0</v>
      </c>
      <c r="AP39" s="123"/>
      <c r="AQ39" s="124"/>
      <c r="AR39" s="122">
        <v>0</v>
      </c>
      <c r="AS39" s="122">
        <v>0</v>
      </c>
      <c r="AT39" s="111">
        <v>0</v>
      </c>
      <c r="AU39" s="111">
        <v>0</v>
      </c>
      <c r="AV39" s="111" t="s">
        <v>212</v>
      </c>
      <c r="AW39" s="111" t="s">
        <v>212</v>
      </c>
      <c r="AX39" s="111" t="s">
        <v>212</v>
      </c>
      <c r="AY39" s="111" t="s">
        <v>212</v>
      </c>
      <c r="AZ39" s="111" t="s">
        <v>212</v>
      </c>
      <c r="BA39" s="111" t="s">
        <v>212</v>
      </c>
      <c r="BB39" s="111" t="s">
        <v>212</v>
      </c>
      <c r="BC39" s="78">
        <v>1</v>
      </c>
      <c r="BD39" s="79"/>
      <c r="BE39" s="80"/>
      <c r="BF39" s="80"/>
      <c r="BG39" s="80"/>
      <c r="BH39" s="80"/>
    </row>
    <row r="40" spans="1:60" x14ac:dyDescent="0.25">
      <c r="A40" s="186"/>
      <c r="B40" s="121"/>
      <c r="C40" s="121"/>
      <c r="D40" s="125"/>
      <c r="E40" s="121"/>
      <c r="F40" s="131"/>
      <c r="G40" s="132"/>
      <c r="H40" s="121"/>
      <c r="I40" s="111"/>
      <c r="J40" s="121"/>
      <c r="K40" s="111"/>
      <c r="L40" s="111"/>
      <c r="M40" s="111"/>
      <c r="N40" s="73"/>
      <c r="O40" s="73"/>
      <c r="P40" s="73"/>
      <c r="Q40" s="91" t="s">
        <v>212</v>
      </c>
      <c r="R40" s="94"/>
      <c r="S40" s="91" t="s">
        <v>212</v>
      </c>
      <c r="T40" s="93"/>
      <c r="U40" s="91" t="s">
        <v>212</v>
      </c>
      <c r="V40" s="73"/>
      <c r="W40" s="93"/>
      <c r="X40" s="91" t="s">
        <v>212</v>
      </c>
      <c r="Y40" s="94"/>
      <c r="Z40" s="94"/>
      <c r="AA40" s="91" t="s">
        <v>212</v>
      </c>
      <c r="AB40" s="94"/>
      <c r="AC40" s="94"/>
      <c r="AD40" s="91" t="s">
        <v>212</v>
      </c>
      <c r="AE40" s="94"/>
      <c r="AF40" s="94"/>
      <c r="AG40" s="91" t="s">
        <v>212</v>
      </c>
      <c r="AH40" s="94"/>
      <c r="AI40" s="94"/>
      <c r="AJ40" s="91" t="s">
        <v>212</v>
      </c>
      <c r="AK40" s="94"/>
      <c r="AL40" s="100" t="s">
        <v>212</v>
      </c>
      <c r="AM40" s="100" t="s">
        <v>212</v>
      </c>
      <c r="AN40" s="111"/>
      <c r="AO40" s="111"/>
      <c r="AP40" s="123"/>
      <c r="AQ40" s="124"/>
      <c r="AR40" s="111"/>
      <c r="AS40" s="111"/>
      <c r="AT40" s="111"/>
      <c r="AU40" s="111"/>
      <c r="AV40" s="111"/>
      <c r="AW40" s="111"/>
      <c r="AX40" s="111"/>
      <c r="AY40" s="111"/>
      <c r="AZ40" s="111"/>
      <c r="BA40" s="111"/>
      <c r="BB40" s="111"/>
      <c r="BC40" s="81">
        <v>2</v>
      </c>
      <c r="BD40" s="79"/>
      <c r="BE40" s="80"/>
      <c r="BF40" s="80"/>
      <c r="BG40" s="80"/>
      <c r="BH40" s="80"/>
    </row>
    <row r="41" spans="1:60" x14ac:dyDescent="0.25">
      <c r="A41" s="186"/>
      <c r="B41" s="121"/>
      <c r="C41" s="121"/>
      <c r="D41" s="125"/>
      <c r="E41" s="121"/>
      <c r="F41" s="131"/>
      <c r="G41" s="132"/>
      <c r="H41" s="121"/>
      <c r="I41" s="111"/>
      <c r="J41" s="121"/>
      <c r="K41" s="111"/>
      <c r="L41" s="111"/>
      <c r="M41" s="111"/>
      <c r="N41" s="73"/>
      <c r="O41" s="73"/>
      <c r="P41" s="73"/>
      <c r="Q41" s="91" t="s">
        <v>212</v>
      </c>
      <c r="R41" s="94"/>
      <c r="S41" s="91" t="s">
        <v>212</v>
      </c>
      <c r="T41" s="93"/>
      <c r="U41" s="91" t="s">
        <v>212</v>
      </c>
      <c r="V41" s="73"/>
      <c r="W41" s="93"/>
      <c r="X41" s="91" t="s">
        <v>212</v>
      </c>
      <c r="Y41" s="94"/>
      <c r="Z41" s="94"/>
      <c r="AA41" s="91" t="s">
        <v>212</v>
      </c>
      <c r="AB41" s="94"/>
      <c r="AC41" s="94"/>
      <c r="AD41" s="91" t="s">
        <v>212</v>
      </c>
      <c r="AE41" s="94"/>
      <c r="AF41" s="94"/>
      <c r="AG41" s="91" t="s">
        <v>212</v>
      </c>
      <c r="AH41" s="94"/>
      <c r="AI41" s="94"/>
      <c r="AJ41" s="91" t="s">
        <v>212</v>
      </c>
      <c r="AK41" s="94"/>
      <c r="AL41" s="100" t="s">
        <v>212</v>
      </c>
      <c r="AM41" s="100" t="s">
        <v>212</v>
      </c>
      <c r="AN41" s="111"/>
      <c r="AO41" s="111"/>
      <c r="AP41" s="123"/>
      <c r="AQ41" s="124"/>
      <c r="AR41" s="111"/>
      <c r="AS41" s="111"/>
      <c r="AT41" s="111"/>
      <c r="AU41" s="111"/>
      <c r="AV41" s="111"/>
      <c r="AW41" s="111"/>
      <c r="AX41" s="111"/>
      <c r="AY41" s="111"/>
      <c r="AZ41" s="111"/>
      <c r="BA41" s="111"/>
      <c r="BB41" s="111"/>
      <c r="BC41" s="81">
        <v>3</v>
      </c>
      <c r="BD41" s="79"/>
      <c r="BE41" s="80"/>
      <c r="BF41" s="80"/>
      <c r="BG41" s="80"/>
      <c r="BH41" s="80"/>
    </row>
    <row r="42" spans="1:60" x14ac:dyDescent="0.25">
      <c r="A42" s="186"/>
      <c r="B42" s="121"/>
      <c r="C42" s="121"/>
      <c r="D42" s="125"/>
      <c r="E42" s="121"/>
      <c r="F42" s="131"/>
      <c r="G42" s="132"/>
      <c r="H42" s="121"/>
      <c r="I42" s="111"/>
      <c r="J42" s="121"/>
      <c r="K42" s="111"/>
      <c r="L42" s="111"/>
      <c r="M42" s="111"/>
      <c r="N42" s="73"/>
      <c r="O42" s="73"/>
      <c r="P42" s="73"/>
      <c r="Q42" s="91" t="s">
        <v>212</v>
      </c>
      <c r="R42" s="94"/>
      <c r="S42" s="91" t="s">
        <v>212</v>
      </c>
      <c r="T42" s="93"/>
      <c r="U42" s="91" t="s">
        <v>212</v>
      </c>
      <c r="V42" s="73"/>
      <c r="W42" s="93"/>
      <c r="X42" s="91" t="s">
        <v>212</v>
      </c>
      <c r="Y42" s="94"/>
      <c r="Z42" s="94"/>
      <c r="AA42" s="91" t="s">
        <v>212</v>
      </c>
      <c r="AB42" s="94"/>
      <c r="AC42" s="94"/>
      <c r="AD42" s="91" t="s">
        <v>212</v>
      </c>
      <c r="AE42" s="94"/>
      <c r="AF42" s="94"/>
      <c r="AG42" s="91" t="s">
        <v>212</v>
      </c>
      <c r="AH42" s="94"/>
      <c r="AI42" s="94"/>
      <c r="AJ42" s="91" t="s">
        <v>212</v>
      </c>
      <c r="AK42" s="94"/>
      <c r="AL42" s="100" t="s">
        <v>212</v>
      </c>
      <c r="AM42" s="100" t="s">
        <v>212</v>
      </c>
      <c r="AN42" s="111"/>
      <c r="AO42" s="111"/>
      <c r="AP42" s="123"/>
      <c r="AQ42" s="124"/>
      <c r="AR42" s="111"/>
      <c r="AS42" s="111"/>
      <c r="AT42" s="111"/>
      <c r="AU42" s="111"/>
      <c r="AV42" s="111"/>
      <c r="AW42" s="111"/>
      <c r="AX42" s="111"/>
      <c r="AY42" s="111"/>
      <c r="AZ42" s="111"/>
      <c r="BA42" s="111"/>
      <c r="BB42" s="111"/>
      <c r="BC42" s="81">
        <v>4</v>
      </c>
      <c r="BD42" s="79"/>
      <c r="BE42" s="80"/>
      <c r="BF42" s="80"/>
      <c r="BG42" s="80"/>
      <c r="BH42" s="80"/>
    </row>
    <row r="43" spans="1:60" x14ac:dyDescent="0.25">
      <c r="A43" s="186"/>
      <c r="B43" s="121"/>
      <c r="C43" s="121"/>
      <c r="D43" s="125"/>
      <c r="E43" s="121"/>
      <c r="F43" s="131"/>
      <c r="G43" s="132"/>
      <c r="H43" s="121"/>
      <c r="I43" s="111"/>
      <c r="J43" s="121"/>
      <c r="K43" s="111"/>
      <c r="L43" s="111"/>
      <c r="M43" s="111"/>
      <c r="N43" s="73"/>
      <c r="O43" s="73"/>
      <c r="P43" s="73"/>
      <c r="Q43" s="91" t="s">
        <v>212</v>
      </c>
      <c r="R43" s="94"/>
      <c r="S43" s="91" t="s">
        <v>212</v>
      </c>
      <c r="T43" s="93"/>
      <c r="U43" s="91" t="s">
        <v>212</v>
      </c>
      <c r="V43" s="73"/>
      <c r="W43" s="93"/>
      <c r="X43" s="91" t="s">
        <v>212</v>
      </c>
      <c r="Y43" s="94"/>
      <c r="Z43" s="94"/>
      <c r="AA43" s="91" t="s">
        <v>212</v>
      </c>
      <c r="AB43" s="94"/>
      <c r="AC43" s="94"/>
      <c r="AD43" s="91" t="s">
        <v>212</v>
      </c>
      <c r="AE43" s="94"/>
      <c r="AF43" s="94"/>
      <c r="AG43" s="91" t="s">
        <v>212</v>
      </c>
      <c r="AH43" s="94"/>
      <c r="AI43" s="94"/>
      <c r="AJ43" s="91" t="s">
        <v>212</v>
      </c>
      <c r="AK43" s="94"/>
      <c r="AL43" s="100" t="s">
        <v>212</v>
      </c>
      <c r="AM43" s="100" t="s">
        <v>212</v>
      </c>
      <c r="AN43" s="111"/>
      <c r="AO43" s="111"/>
      <c r="AP43" s="123"/>
      <c r="AQ43" s="124"/>
      <c r="AR43" s="111"/>
      <c r="AS43" s="111"/>
      <c r="AT43" s="111"/>
      <c r="AU43" s="111"/>
      <c r="AV43" s="111"/>
      <c r="AW43" s="111"/>
      <c r="AX43" s="111"/>
      <c r="AY43" s="111"/>
      <c r="AZ43" s="111"/>
      <c r="BA43" s="111"/>
      <c r="BB43" s="111"/>
      <c r="BC43" s="81">
        <v>5</v>
      </c>
      <c r="BD43" s="79"/>
      <c r="BE43" s="80"/>
      <c r="BF43" s="80"/>
      <c r="BG43" s="80"/>
      <c r="BH43" s="80"/>
    </row>
    <row r="44" spans="1:60" x14ac:dyDescent="0.25">
      <c r="A44" s="186"/>
      <c r="B44" s="121"/>
      <c r="C44" s="121"/>
      <c r="D44" s="125"/>
      <c r="E44" s="121"/>
      <c r="F44" s="131"/>
      <c r="G44" s="132"/>
      <c r="H44" s="121"/>
      <c r="I44" s="111" t="s">
        <v>212</v>
      </c>
      <c r="J44" s="121"/>
      <c r="K44" s="111" t="s">
        <v>212</v>
      </c>
      <c r="L44" s="111" t="s">
        <v>212</v>
      </c>
      <c r="M44" s="111" t="s">
        <v>212</v>
      </c>
      <c r="N44" s="73"/>
      <c r="O44" s="73"/>
      <c r="P44" s="73"/>
      <c r="Q44" s="91" t="s">
        <v>212</v>
      </c>
      <c r="R44" s="94"/>
      <c r="S44" s="91" t="s">
        <v>212</v>
      </c>
      <c r="T44" s="93"/>
      <c r="U44" s="91" t="s">
        <v>212</v>
      </c>
      <c r="V44" s="73"/>
      <c r="W44" s="93"/>
      <c r="X44" s="91" t="s">
        <v>212</v>
      </c>
      <c r="Y44" s="94"/>
      <c r="Z44" s="94"/>
      <c r="AA44" s="91" t="s">
        <v>212</v>
      </c>
      <c r="AB44" s="94"/>
      <c r="AC44" s="94"/>
      <c r="AD44" s="91" t="s">
        <v>212</v>
      </c>
      <c r="AE44" s="94"/>
      <c r="AF44" s="94"/>
      <c r="AG44" s="91" t="s">
        <v>212</v>
      </c>
      <c r="AH44" s="94"/>
      <c r="AI44" s="94"/>
      <c r="AJ44" s="91" t="s">
        <v>212</v>
      </c>
      <c r="AK44" s="94"/>
      <c r="AL44" s="100" t="s">
        <v>212</v>
      </c>
      <c r="AM44" s="100" t="s">
        <v>212</v>
      </c>
      <c r="AN44" s="122">
        <v>0</v>
      </c>
      <c r="AO44" s="122">
        <v>0</v>
      </c>
      <c r="AP44" s="123"/>
      <c r="AQ44" s="124"/>
      <c r="AR44" s="122">
        <v>0</v>
      </c>
      <c r="AS44" s="122">
        <v>0</v>
      </c>
      <c r="AT44" s="111">
        <v>0</v>
      </c>
      <c r="AU44" s="111">
        <v>0</v>
      </c>
      <c r="AV44" s="111" t="s">
        <v>212</v>
      </c>
      <c r="AW44" s="111" t="s">
        <v>212</v>
      </c>
      <c r="AX44" s="111" t="s">
        <v>212</v>
      </c>
      <c r="AY44" s="111" t="s">
        <v>212</v>
      </c>
      <c r="AZ44" s="111" t="s">
        <v>212</v>
      </c>
      <c r="BA44" s="111" t="s">
        <v>212</v>
      </c>
      <c r="BB44" s="111" t="s">
        <v>212</v>
      </c>
      <c r="BC44" s="78">
        <v>1</v>
      </c>
      <c r="BD44" s="79"/>
      <c r="BE44" s="80"/>
      <c r="BF44" s="80"/>
      <c r="BG44" s="80"/>
      <c r="BH44" s="80"/>
    </row>
    <row r="45" spans="1:60" x14ac:dyDescent="0.25">
      <c r="A45" s="186"/>
      <c r="B45" s="121"/>
      <c r="C45" s="121"/>
      <c r="D45" s="125"/>
      <c r="E45" s="121"/>
      <c r="F45" s="131"/>
      <c r="G45" s="132"/>
      <c r="H45" s="121"/>
      <c r="I45" s="111"/>
      <c r="J45" s="121"/>
      <c r="K45" s="111"/>
      <c r="L45" s="111"/>
      <c r="M45" s="111"/>
      <c r="N45" s="73"/>
      <c r="O45" s="73"/>
      <c r="P45" s="73"/>
      <c r="Q45" s="91" t="s">
        <v>212</v>
      </c>
      <c r="R45" s="94"/>
      <c r="S45" s="91" t="s">
        <v>212</v>
      </c>
      <c r="T45" s="93"/>
      <c r="U45" s="91" t="s">
        <v>212</v>
      </c>
      <c r="V45" s="73"/>
      <c r="W45" s="93"/>
      <c r="X45" s="91" t="s">
        <v>212</v>
      </c>
      <c r="Y45" s="94"/>
      <c r="Z45" s="94"/>
      <c r="AA45" s="91" t="s">
        <v>212</v>
      </c>
      <c r="AB45" s="94"/>
      <c r="AC45" s="94"/>
      <c r="AD45" s="91" t="s">
        <v>212</v>
      </c>
      <c r="AE45" s="94"/>
      <c r="AF45" s="94"/>
      <c r="AG45" s="91" t="s">
        <v>212</v>
      </c>
      <c r="AH45" s="94"/>
      <c r="AI45" s="94"/>
      <c r="AJ45" s="91" t="s">
        <v>212</v>
      </c>
      <c r="AK45" s="94"/>
      <c r="AL45" s="100" t="s">
        <v>212</v>
      </c>
      <c r="AM45" s="100" t="s">
        <v>212</v>
      </c>
      <c r="AN45" s="111"/>
      <c r="AO45" s="111"/>
      <c r="AP45" s="123"/>
      <c r="AQ45" s="124"/>
      <c r="AR45" s="111"/>
      <c r="AS45" s="111"/>
      <c r="AT45" s="111"/>
      <c r="AU45" s="111"/>
      <c r="AV45" s="111"/>
      <c r="AW45" s="111"/>
      <c r="AX45" s="111"/>
      <c r="AY45" s="111"/>
      <c r="AZ45" s="111"/>
      <c r="BA45" s="111"/>
      <c r="BB45" s="111"/>
      <c r="BC45" s="81">
        <v>2</v>
      </c>
      <c r="BD45" s="79"/>
      <c r="BE45" s="80"/>
      <c r="BF45" s="80"/>
      <c r="BG45" s="80"/>
      <c r="BH45" s="80"/>
    </row>
    <row r="46" spans="1:60" x14ac:dyDescent="0.25">
      <c r="A46" s="186"/>
      <c r="B46" s="121"/>
      <c r="C46" s="121"/>
      <c r="D46" s="125"/>
      <c r="E46" s="121"/>
      <c r="F46" s="131"/>
      <c r="G46" s="132"/>
      <c r="H46" s="121"/>
      <c r="I46" s="111"/>
      <c r="J46" s="121"/>
      <c r="K46" s="111"/>
      <c r="L46" s="111"/>
      <c r="M46" s="111"/>
      <c r="N46" s="73"/>
      <c r="O46" s="73"/>
      <c r="P46" s="73"/>
      <c r="Q46" s="91" t="s">
        <v>212</v>
      </c>
      <c r="R46" s="94"/>
      <c r="S46" s="91" t="s">
        <v>212</v>
      </c>
      <c r="T46" s="93"/>
      <c r="U46" s="91" t="s">
        <v>212</v>
      </c>
      <c r="V46" s="73"/>
      <c r="W46" s="93"/>
      <c r="X46" s="91" t="s">
        <v>212</v>
      </c>
      <c r="Y46" s="94"/>
      <c r="Z46" s="94"/>
      <c r="AA46" s="91" t="s">
        <v>212</v>
      </c>
      <c r="AB46" s="94"/>
      <c r="AC46" s="94"/>
      <c r="AD46" s="91" t="s">
        <v>212</v>
      </c>
      <c r="AE46" s="94"/>
      <c r="AF46" s="94"/>
      <c r="AG46" s="91" t="s">
        <v>212</v>
      </c>
      <c r="AH46" s="94"/>
      <c r="AI46" s="94"/>
      <c r="AJ46" s="91" t="s">
        <v>212</v>
      </c>
      <c r="AK46" s="94"/>
      <c r="AL46" s="100" t="s">
        <v>212</v>
      </c>
      <c r="AM46" s="100" t="s">
        <v>212</v>
      </c>
      <c r="AN46" s="111"/>
      <c r="AO46" s="111"/>
      <c r="AP46" s="123"/>
      <c r="AQ46" s="124"/>
      <c r="AR46" s="111"/>
      <c r="AS46" s="111"/>
      <c r="AT46" s="111"/>
      <c r="AU46" s="111"/>
      <c r="AV46" s="111"/>
      <c r="AW46" s="111"/>
      <c r="AX46" s="111"/>
      <c r="AY46" s="111"/>
      <c r="AZ46" s="111"/>
      <c r="BA46" s="111"/>
      <c r="BB46" s="111"/>
      <c r="BC46" s="81">
        <v>3</v>
      </c>
      <c r="BD46" s="79"/>
      <c r="BE46" s="80"/>
      <c r="BF46" s="80"/>
      <c r="BG46" s="80"/>
      <c r="BH46" s="80"/>
    </row>
    <row r="47" spans="1:60" x14ac:dyDescent="0.25">
      <c r="A47" s="186"/>
      <c r="B47" s="121"/>
      <c r="C47" s="121"/>
      <c r="D47" s="125"/>
      <c r="E47" s="121"/>
      <c r="F47" s="131"/>
      <c r="G47" s="132"/>
      <c r="H47" s="121"/>
      <c r="I47" s="111"/>
      <c r="J47" s="121"/>
      <c r="K47" s="111"/>
      <c r="L47" s="111"/>
      <c r="M47" s="111"/>
      <c r="N47" s="73"/>
      <c r="O47" s="73"/>
      <c r="P47" s="73"/>
      <c r="Q47" s="91" t="s">
        <v>212</v>
      </c>
      <c r="R47" s="94"/>
      <c r="S47" s="91" t="s">
        <v>212</v>
      </c>
      <c r="T47" s="93"/>
      <c r="U47" s="91" t="s">
        <v>212</v>
      </c>
      <c r="V47" s="73"/>
      <c r="W47" s="93"/>
      <c r="X47" s="91" t="s">
        <v>212</v>
      </c>
      <c r="Y47" s="94"/>
      <c r="Z47" s="94"/>
      <c r="AA47" s="91" t="s">
        <v>212</v>
      </c>
      <c r="AB47" s="94"/>
      <c r="AC47" s="94"/>
      <c r="AD47" s="91" t="s">
        <v>212</v>
      </c>
      <c r="AE47" s="94"/>
      <c r="AF47" s="94"/>
      <c r="AG47" s="91" t="s">
        <v>212</v>
      </c>
      <c r="AH47" s="94"/>
      <c r="AI47" s="94"/>
      <c r="AJ47" s="91" t="s">
        <v>212</v>
      </c>
      <c r="AK47" s="94"/>
      <c r="AL47" s="100" t="s">
        <v>212</v>
      </c>
      <c r="AM47" s="100" t="s">
        <v>212</v>
      </c>
      <c r="AN47" s="111"/>
      <c r="AO47" s="111"/>
      <c r="AP47" s="123"/>
      <c r="AQ47" s="124"/>
      <c r="AR47" s="111"/>
      <c r="AS47" s="111"/>
      <c r="AT47" s="111"/>
      <c r="AU47" s="111"/>
      <c r="AV47" s="111"/>
      <c r="AW47" s="111"/>
      <c r="AX47" s="111"/>
      <c r="AY47" s="111"/>
      <c r="AZ47" s="111"/>
      <c r="BA47" s="111"/>
      <c r="BB47" s="111"/>
      <c r="BC47" s="81">
        <v>4</v>
      </c>
      <c r="BD47" s="79"/>
      <c r="BE47" s="80"/>
      <c r="BF47" s="80"/>
      <c r="BG47" s="80"/>
      <c r="BH47" s="80"/>
    </row>
    <row r="48" spans="1:60" x14ac:dyDescent="0.25">
      <c r="A48" s="186"/>
      <c r="B48" s="121"/>
      <c r="C48" s="121"/>
      <c r="D48" s="125"/>
      <c r="E48" s="121"/>
      <c r="F48" s="131"/>
      <c r="G48" s="132"/>
      <c r="H48" s="121"/>
      <c r="I48" s="111"/>
      <c r="J48" s="121"/>
      <c r="K48" s="111"/>
      <c r="L48" s="111"/>
      <c r="M48" s="111"/>
      <c r="N48" s="73"/>
      <c r="O48" s="73"/>
      <c r="P48" s="73"/>
      <c r="Q48" s="91" t="s">
        <v>212</v>
      </c>
      <c r="R48" s="94"/>
      <c r="S48" s="91" t="s">
        <v>212</v>
      </c>
      <c r="T48" s="93"/>
      <c r="U48" s="91" t="s">
        <v>212</v>
      </c>
      <c r="V48" s="73"/>
      <c r="W48" s="93"/>
      <c r="X48" s="91" t="s">
        <v>212</v>
      </c>
      <c r="Y48" s="94"/>
      <c r="Z48" s="94"/>
      <c r="AA48" s="91" t="s">
        <v>212</v>
      </c>
      <c r="AB48" s="94"/>
      <c r="AC48" s="94"/>
      <c r="AD48" s="91" t="s">
        <v>212</v>
      </c>
      <c r="AE48" s="94"/>
      <c r="AF48" s="94"/>
      <c r="AG48" s="91" t="s">
        <v>212</v>
      </c>
      <c r="AH48" s="94"/>
      <c r="AI48" s="94"/>
      <c r="AJ48" s="91" t="s">
        <v>212</v>
      </c>
      <c r="AK48" s="94"/>
      <c r="AL48" s="100" t="s">
        <v>212</v>
      </c>
      <c r="AM48" s="100" t="s">
        <v>212</v>
      </c>
      <c r="AN48" s="111"/>
      <c r="AO48" s="111"/>
      <c r="AP48" s="123"/>
      <c r="AQ48" s="124"/>
      <c r="AR48" s="111"/>
      <c r="AS48" s="111"/>
      <c r="AT48" s="111"/>
      <c r="AU48" s="111"/>
      <c r="AV48" s="111"/>
      <c r="AW48" s="111"/>
      <c r="AX48" s="111"/>
      <c r="AY48" s="111"/>
      <c r="AZ48" s="111"/>
      <c r="BA48" s="111"/>
      <c r="BB48" s="111"/>
      <c r="BC48" s="81">
        <v>5</v>
      </c>
      <c r="BD48" s="79"/>
      <c r="BE48" s="80"/>
      <c r="BF48" s="80"/>
      <c r="BG48" s="80"/>
      <c r="BH48" s="80"/>
    </row>
  </sheetData>
  <mergeCells count="271">
    <mergeCell ref="AZ44:AZ48"/>
    <mergeCell ref="BA44:BA48"/>
    <mergeCell ref="BB44:BB48"/>
    <mergeCell ref="AT44:AT48"/>
    <mergeCell ref="AU44:AU48"/>
    <mergeCell ref="AV44:AV48"/>
    <mergeCell ref="AW44:AW48"/>
    <mergeCell ref="AX44:AX48"/>
    <mergeCell ref="AY44:AY48"/>
    <mergeCell ref="AN44:AN48"/>
    <mergeCell ref="AO44:AO48"/>
    <mergeCell ref="AP44:AP48"/>
    <mergeCell ref="AQ44:AQ48"/>
    <mergeCell ref="AR44:AR48"/>
    <mergeCell ref="AS44:AS48"/>
    <mergeCell ref="H44:H48"/>
    <mergeCell ref="I44:I48"/>
    <mergeCell ref="J44:J48"/>
    <mergeCell ref="K44:K48"/>
    <mergeCell ref="L44:L48"/>
    <mergeCell ref="M44:M48"/>
    <mergeCell ref="AZ39:AZ43"/>
    <mergeCell ref="BA39:BA43"/>
    <mergeCell ref="BB39:BB43"/>
    <mergeCell ref="A44:A48"/>
    <mergeCell ref="B44:B48"/>
    <mergeCell ref="C44:C48"/>
    <mergeCell ref="D44:D48"/>
    <mergeCell ref="E44:E48"/>
    <mergeCell ref="F44:F48"/>
    <mergeCell ref="G44:G48"/>
    <mergeCell ref="AT39:AT43"/>
    <mergeCell ref="AU39:AU43"/>
    <mergeCell ref="AV39:AV43"/>
    <mergeCell ref="AW39:AW43"/>
    <mergeCell ref="AX39:AX43"/>
    <mergeCell ref="AY39:AY43"/>
    <mergeCell ref="AN39:AN43"/>
    <mergeCell ref="AO39:AO43"/>
    <mergeCell ref="AP39:AP43"/>
    <mergeCell ref="AQ39:AQ43"/>
    <mergeCell ref="AR39:AR43"/>
    <mergeCell ref="AS39:AS43"/>
    <mergeCell ref="H39:H43"/>
    <mergeCell ref="I39:I43"/>
    <mergeCell ref="J39:J43"/>
    <mergeCell ref="K39:K43"/>
    <mergeCell ref="L39:L43"/>
    <mergeCell ref="M39:M43"/>
    <mergeCell ref="AZ34:AZ38"/>
    <mergeCell ref="BA34:BA38"/>
    <mergeCell ref="BB34:BB38"/>
    <mergeCell ref="A39:A43"/>
    <mergeCell ref="B39:B43"/>
    <mergeCell ref="C39:C43"/>
    <mergeCell ref="D39:D43"/>
    <mergeCell ref="E39:E43"/>
    <mergeCell ref="F39:F43"/>
    <mergeCell ref="G39:G43"/>
    <mergeCell ref="AT34:AT38"/>
    <mergeCell ref="AU34:AU38"/>
    <mergeCell ref="AV34:AV38"/>
    <mergeCell ref="AW34:AW38"/>
    <mergeCell ref="AX34:AX38"/>
    <mergeCell ref="AY34:AY38"/>
    <mergeCell ref="AN34:AN38"/>
    <mergeCell ref="AO34:AO38"/>
    <mergeCell ref="AP34:AP38"/>
    <mergeCell ref="AQ34:AQ38"/>
    <mergeCell ref="AR34:AR38"/>
    <mergeCell ref="AS34:AS38"/>
    <mergeCell ref="H34:H38"/>
    <mergeCell ref="I34:I38"/>
    <mergeCell ref="J34:J38"/>
    <mergeCell ref="K34:K38"/>
    <mergeCell ref="L34:L38"/>
    <mergeCell ref="M34:M38"/>
    <mergeCell ref="AZ29:AZ33"/>
    <mergeCell ref="BA29:BA33"/>
    <mergeCell ref="BB29:BB33"/>
    <mergeCell ref="A34:A38"/>
    <mergeCell ref="B34:B38"/>
    <mergeCell ref="C34:C38"/>
    <mergeCell ref="D34:D38"/>
    <mergeCell ref="E34:E38"/>
    <mergeCell ref="F34:F38"/>
    <mergeCell ref="G34:G38"/>
    <mergeCell ref="AT29:AT33"/>
    <mergeCell ref="AU29:AU33"/>
    <mergeCell ref="AV29:AV33"/>
    <mergeCell ref="AW29:AW33"/>
    <mergeCell ref="AX29:AX33"/>
    <mergeCell ref="AY29:AY33"/>
    <mergeCell ref="AN29:AN33"/>
    <mergeCell ref="AO29:AO33"/>
    <mergeCell ref="AP29:AP33"/>
    <mergeCell ref="AQ29:AQ33"/>
    <mergeCell ref="AR29:AR33"/>
    <mergeCell ref="AS29:AS33"/>
    <mergeCell ref="H29:H33"/>
    <mergeCell ref="I29:I33"/>
    <mergeCell ref="J29:J33"/>
    <mergeCell ref="K29:K33"/>
    <mergeCell ref="L29:L33"/>
    <mergeCell ref="M29:M33"/>
    <mergeCell ref="AZ24:AZ28"/>
    <mergeCell ref="BA24:BA28"/>
    <mergeCell ref="BB24:BB28"/>
    <mergeCell ref="A29:A33"/>
    <mergeCell ref="B29:B33"/>
    <mergeCell ref="C29:C33"/>
    <mergeCell ref="D29:D33"/>
    <mergeCell ref="E29:E33"/>
    <mergeCell ref="F29:F33"/>
    <mergeCell ref="G29:G33"/>
    <mergeCell ref="AT24:AT28"/>
    <mergeCell ref="AU24:AU28"/>
    <mergeCell ref="AV24:AV28"/>
    <mergeCell ref="AW24:AW28"/>
    <mergeCell ref="AX24:AX28"/>
    <mergeCell ref="AY24:AY28"/>
    <mergeCell ref="AN24:AN28"/>
    <mergeCell ref="AO24:AO28"/>
    <mergeCell ref="AP24:AP28"/>
    <mergeCell ref="AQ24:AQ28"/>
    <mergeCell ref="AR24:AR28"/>
    <mergeCell ref="AS24:AS28"/>
    <mergeCell ref="H24:H28"/>
    <mergeCell ref="I24:I28"/>
    <mergeCell ref="J24:J28"/>
    <mergeCell ref="K24:K28"/>
    <mergeCell ref="L24:L28"/>
    <mergeCell ref="M24:M28"/>
    <mergeCell ref="AZ19:AZ23"/>
    <mergeCell ref="BA19:BA23"/>
    <mergeCell ref="BB19:BB23"/>
    <mergeCell ref="A24:A28"/>
    <mergeCell ref="B24:B28"/>
    <mergeCell ref="C24:C28"/>
    <mergeCell ref="D24:D28"/>
    <mergeCell ref="E24:E28"/>
    <mergeCell ref="F24:F28"/>
    <mergeCell ref="G24:G28"/>
    <mergeCell ref="AT19:AT23"/>
    <mergeCell ref="AU19:AU23"/>
    <mergeCell ref="AV19:AV23"/>
    <mergeCell ref="AW19:AW23"/>
    <mergeCell ref="AX19:AX23"/>
    <mergeCell ref="AY19:AY23"/>
    <mergeCell ref="AN19:AN23"/>
    <mergeCell ref="AO19:AO23"/>
    <mergeCell ref="AP19:AP23"/>
    <mergeCell ref="AQ19:AQ23"/>
    <mergeCell ref="AR19:AR23"/>
    <mergeCell ref="AS19:AS23"/>
    <mergeCell ref="H19:H23"/>
    <mergeCell ref="I19:I23"/>
    <mergeCell ref="J19:J23"/>
    <mergeCell ref="K19:K23"/>
    <mergeCell ref="L19:L23"/>
    <mergeCell ref="M19:M23"/>
    <mergeCell ref="AZ13:AZ18"/>
    <mergeCell ref="BA13:BA18"/>
    <mergeCell ref="BB13:BB18"/>
    <mergeCell ref="A19:A23"/>
    <mergeCell ref="B19:B23"/>
    <mergeCell ref="C19:C23"/>
    <mergeCell ref="D19:D23"/>
    <mergeCell ref="E19:E23"/>
    <mergeCell ref="F19:F23"/>
    <mergeCell ref="G19:G23"/>
    <mergeCell ref="AT13:AT18"/>
    <mergeCell ref="AU13:AU18"/>
    <mergeCell ref="AV13:AV18"/>
    <mergeCell ref="AW13:AW18"/>
    <mergeCell ref="AX13:AX18"/>
    <mergeCell ref="AY13:AY18"/>
    <mergeCell ref="AN13:AN18"/>
    <mergeCell ref="AO13:AO18"/>
    <mergeCell ref="AP13:AP18"/>
    <mergeCell ref="AQ13:AQ18"/>
    <mergeCell ref="AR13:AR18"/>
    <mergeCell ref="AS13:AS18"/>
    <mergeCell ref="H13:H18"/>
    <mergeCell ref="I13:I18"/>
    <mergeCell ref="J13:J18"/>
    <mergeCell ref="K13:K18"/>
    <mergeCell ref="L13:L18"/>
    <mergeCell ref="M13:M18"/>
    <mergeCell ref="AZ8:AZ12"/>
    <mergeCell ref="BA8:BA12"/>
    <mergeCell ref="BB8:BB12"/>
    <mergeCell ref="A13:A18"/>
    <mergeCell ref="B13:B18"/>
    <mergeCell ref="C13:C18"/>
    <mergeCell ref="D13:D18"/>
    <mergeCell ref="E13:E18"/>
    <mergeCell ref="F13:F18"/>
    <mergeCell ref="G13:G18"/>
    <mergeCell ref="AT8:AT12"/>
    <mergeCell ref="AU8:AU12"/>
    <mergeCell ref="AV8:AV12"/>
    <mergeCell ref="AW8:AW12"/>
    <mergeCell ref="AX8:AX12"/>
    <mergeCell ref="AY8:AY12"/>
    <mergeCell ref="AN8:AN12"/>
    <mergeCell ref="AO8:AO12"/>
    <mergeCell ref="AP8:AP12"/>
    <mergeCell ref="AQ8:AQ12"/>
    <mergeCell ref="AR8:AR12"/>
    <mergeCell ref="AS8:AS12"/>
    <mergeCell ref="H8:H12"/>
    <mergeCell ref="I8:I12"/>
    <mergeCell ref="J8:J12"/>
    <mergeCell ref="K8:K12"/>
    <mergeCell ref="L8:L12"/>
    <mergeCell ref="M8:M12"/>
    <mergeCell ref="AZ3:AZ7"/>
    <mergeCell ref="BA3:BA7"/>
    <mergeCell ref="BB3:BB7"/>
    <mergeCell ref="A8:A12"/>
    <mergeCell ref="B8:B12"/>
    <mergeCell ref="C8:C12"/>
    <mergeCell ref="D8:D12"/>
    <mergeCell ref="E8:E12"/>
    <mergeCell ref="F8:F12"/>
    <mergeCell ref="G8:G12"/>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4 AE9:AF9">
    <cfRule type="containsText" dxfId="4917" priority="423" operator="containsText" text="BAJA">
      <formula>NOT(ISERROR(SEARCH("BAJA",Y9)))</formula>
    </cfRule>
    <cfRule type="containsText" dxfId="4916" priority="424" operator="containsText" text="MEDIA">
      <formula>NOT(ISERROR(SEARCH("MEDIA",Y9)))</formula>
    </cfRule>
    <cfRule type="containsText" dxfId="4915" priority="425" operator="containsText" text="ALTA">
      <formula>NOT(ISERROR(SEARCH("ALTA",Y9)))</formula>
    </cfRule>
  </conditionalFormatting>
  <conditionalFormatting sqref="X13:X18">
    <cfRule type="containsText" dxfId="4914" priority="456" operator="containsText" text="BAJA">
      <formula>NOT(ISERROR(SEARCH("BAJA",X13)))</formula>
    </cfRule>
    <cfRule type="containsText" dxfId="4913" priority="457" operator="containsText" text="MEDIA">
      <formula>NOT(ISERROR(SEARCH("MEDIA",X13)))</formula>
    </cfRule>
    <cfRule type="containsText" dxfId="4912" priority="458" operator="containsText" text="ALTA">
      <formula>NOT(ISERROR(SEARCH("ALTA",X13)))</formula>
    </cfRule>
  </conditionalFormatting>
  <conditionalFormatting sqref="AK19">
    <cfRule type="containsText" dxfId="4911" priority="438" operator="containsText" text="BAJA">
      <formula>NOT(ISERROR(SEARCH("BAJA",AK19)))</formula>
    </cfRule>
    <cfRule type="containsText" dxfId="4910" priority="439" operator="containsText" text="MEDIA">
      <formula>NOT(ISERROR(SEARCH("MEDIA",AK19)))</formula>
    </cfRule>
    <cfRule type="containsText" dxfId="4909" priority="440" operator="containsText" text="ALTA">
      <formula>NOT(ISERROR(SEARCH("ALTA",AK19)))</formula>
    </cfRule>
  </conditionalFormatting>
  <conditionalFormatting sqref="W19 Z19 AB19:AC19 AH19:AI19 X19:X23 AE19:AF19">
    <cfRule type="containsText" dxfId="4908" priority="453" operator="containsText" text="BAJA">
      <formula>NOT(ISERROR(SEARCH("BAJA",W19)))</formula>
    </cfRule>
    <cfRule type="containsText" dxfId="4907" priority="454" operator="containsText" text="MEDIA">
      <formula>NOT(ISERROR(SEARCH("MEDIA",W19)))</formula>
    </cfRule>
    <cfRule type="containsText" dxfId="4906" priority="455" operator="containsText" text="ALTA">
      <formula>NOT(ISERROR(SEARCH("ALTA",W19)))</formula>
    </cfRule>
  </conditionalFormatting>
  <conditionalFormatting sqref="AB20:AC20">
    <cfRule type="containsText" dxfId="4905" priority="450" operator="containsText" text="BAJA">
      <formula>NOT(ISERROR(SEARCH("BAJA",AB20)))</formula>
    </cfRule>
    <cfRule type="containsText" dxfId="4904" priority="451" operator="containsText" text="MEDIA">
      <formula>NOT(ISERROR(SEARCH("MEDIA",AB20)))</formula>
    </cfRule>
    <cfRule type="containsText" dxfId="4903" priority="452" operator="containsText" text="ALTA">
      <formula>NOT(ISERROR(SEARCH("ALTA",AB20)))</formula>
    </cfRule>
  </conditionalFormatting>
  <conditionalFormatting sqref="AB21:AC21">
    <cfRule type="containsText" dxfId="4902" priority="447" operator="containsText" text="BAJA">
      <formula>NOT(ISERROR(SEARCH("BAJA",AB21)))</formula>
    </cfRule>
    <cfRule type="containsText" dxfId="4901" priority="448" operator="containsText" text="MEDIA">
      <formula>NOT(ISERROR(SEARCH("MEDIA",AB21)))</formula>
    </cfRule>
    <cfRule type="containsText" dxfId="4900" priority="449" operator="containsText" text="ALTA">
      <formula>NOT(ISERROR(SEARCH("ALTA",AB21)))</formula>
    </cfRule>
  </conditionalFormatting>
  <conditionalFormatting sqref="O19:P19 V19">
    <cfRule type="containsText" dxfId="4899" priority="444" operator="containsText" text="BAJA">
      <formula>NOT(ISERROR(SEARCH("BAJA",O19)))</formula>
    </cfRule>
    <cfRule type="containsText" dxfId="4898" priority="445" operator="containsText" text="MEDIA">
      <formula>NOT(ISERROR(SEARCH("MEDIA",O19)))</formula>
    </cfRule>
    <cfRule type="containsText" dxfId="4897" priority="446" operator="containsText" text="ALTA">
      <formula>NOT(ISERROR(SEARCH("ALTA",O19)))</formula>
    </cfRule>
  </conditionalFormatting>
  <conditionalFormatting sqref="Y19">
    <cfRule type="containsText" dxfId="4896" priority="441" operator="containsText" text="BAJA">
      <formula>NOT(ISERROR(SEARCH("BAJA",Y19)))</formula>
    </cfRule>
    <cfRule type="containsText" dxfId="4895" priority="442" operator="containsText" text="MEDIA">
      <formula>NOT(ISERROR(SEARCH("MEDIA",Y19)))</formula>
    </cfRule>
    <cfRule type="containsText" dxfId="4894" priority="443" operator="containsText" text="ALTA">
      <formula>NOT(ISERROR(SEARCH("ALTA",Y19)))</formula>
    </cfRule>
  </conditionalFormatting>
  <conditionalFormatting sqref="W24 Z24 AB24:AC24 AH24:AI24 X24:X28 AE24:AF24">
    <cfRule type="containsText" dxfId="4893" priority="435" operator="containsText" text="BAJA">
      <formula>NOT(ISERROR(SEARCH("BAJA",W24)))</formula>
    </cfRule>
    <cfRule type="containsText" dxfId="4892" priority="436" operator="containsText" text="MEDIA">
      <formula>NOT(ISERROR(SEARCH("MEDIA",W24)))</formula>
    </cfRule>
    <cfRule type="containsText" dxfId="4891" priority="437" operator="containsText" text="ALTA">
      <formula>NOT(ISERROR(SEARCH("ALTA",W24)))</formula>
    </cfRule>
  </conditionalFormatting>
  <conditionalFormatting sqref="AB25:AC25">
    <cfRule type="containsText" dxfId="4890" priority="432" operator="containsText" text="BAJA">
      <formula>NOT(ISERROR(SEARCH("BAJA",AB25)))</formula>
    </cfRule>
    <cfRule type="containsText" dxfId="4889" priority="433" operator="containsText" text="MEDIA">
      <formula>NOT(ISERROR(SEARCH("MEDIA",AB25)))</formula>
    </cfRule>
    <cfRule type="containsText" dxfId="4888" priority="434" operator="containsText" text="ALTA">
      <formula>NOT(ISERROR(SEARCH("ALTA",AB25)))</formula>
    </cfRule>
  </conditionalFormatting>
  <conditionalFormatting sqref="AB26:AC26">
    <cfRule type="containsText" dxfId="4887" priority="429" operator="containsText" text="BAJA">
      <formula>NOT(ISERROR(SEARCH("BAJA",AB26)))</formula>
    </cfRule>
    <cfRule type="containsText" dxfId="4886" priority="430" operator="containsText" text="MEDIA">
      <formula>NOT(ISERROR(SEARCH("MEDIA",AB26)))</formula>
    </cfRule>
    <cfRule type="containsText" dxfId="4885" priority="431" operator="containsText" text="ALTA">
      <formula>NOT(ISERROR(SEARCH("ALTA",AB26)))</formula>
    </cfRule>
  </conditionalFormatting>
  <conditionalFormatting sqref="N24:P24 V24">
    <cfRule type="containsText" dxfId="4884" priority="426" operator="containsText" text="BAJA">
      <formula>NOT(ISERROR(SEARCH("BAJA",N24)))</formula>
    </cfRule>
    <cfRule type="containsText" dxfId="4883" priority="427" operator="containsText" text="MEDIA">
      <formula>NOT(ISERROR(SEARCH("MEDIA",N24)))</formula>
    </cfRule>
    <cfRule type="containsText" dxfId="4882" priority="428" operator="containsText" text="ALTA">
      <formula>NOT(ISERROR(SEARCH("ALTA",N24)))</formula>
    </cfRule>
  </conditionalFormatting>
  <conditionalFormatting sqref="AK24">
    <cfRule type="containsText" dxfId="4881" priority="420" operator="containsText" text="BAJA">
      <formula>NOT(ISERROR(SEARCH("BAJA",AK24)))</formula>
    </cfRule>
    <cfRule type="containsText" dxfId="4880" priority="421" operator="containsText" text="MEDIA">
      <formula>NOT(ISERROR(SEARCH("MEDIA",AK24)))</formula>
    </cfRule>
    <cfRule type="containsText" dxfId="4879" priority="422" operator="containsText" text="ALTA">
      <formula>NOT(ISERROR(SEARCH("ALTA",AK24)))</formula>
    </cfRule>
  </conditionalFormatting>
  <conditionalFormatting sqref="X4:X7 AJ4:AJ48">
    <cfRule type="containsText" dxfId="4878" priority="489" operator="containsText" text="BAJA">
      <formula>NOT(ISERROR(SEARCH("BAJA",X4)))</formula>
    </cfRule>
    <cfRule type="containsText" dxfId="4877" priority="490" operator="containsText" text="MEDIA">
      <formula>NOT(ISERROR(SEARCH("MEDIA",X4)))</formula>
    </cfRule>
    <cfRule type="containsText" dxfId="4876" priority="491" operator="containsText" text="ALTA">
      <formula>NOT(ISERROR(SEARCH("ALTA",X4)))</formula>
    </cfRule>
  </conditionalFormatting>
  <conditionalFormatting sqref="AT3">
    <cfRule type="containsText" dxfId="4875" priority="486" operator="containsText" text="BAJA">
      <formula>NOT(ISERROR(SEARCH("BAJA",AT3)))</formula>
    </cfRule>
    <cfRule type="containsText" dxfId="4874" priority="487" operator="containsText" text="MEDIA">
      <formula>NOT(ISERROR(SEARCH("MEDIA",AT3)))</formula>
    </cfRule>
    <cfRule type="containsText" dxfId="4873" priority="488" operator="containsText" text="ALTA">
      <formula>NOT(ISERROR(SEARCH("ALTA",AT3)))</formula>
    </cfRule>
  </conditionalFormatting>
  <conditionalFormatting sqref="AN3">
    <cfRule type="containsText" dxfId="4872" priority="483" operator="containsText" text="BAJA">
      <formula>NOT(ISERROR(SEARCH("BAJA",AN3)))</formula>
    </cfRule>
    <cfRule type="containsText" dxfId="4871" priority="484" operator="containsText" text="MEDIA">
      <formula>NOT(ISERROR(SEARCH("MEDIA",AN3)))</formula>
    </cfRule>
    <cfRule type="containsText" dxfId="4870" priority="485" operator="containsText" text="ALTA">
      <formula>NOT(ISERROR(SEARCH("ALTA",AN3)))</formula>
    </cfRule>
  </conditionalFormatting>
  <conditionalFormatting sqref="L3 L8 L13 L19 L24 L29 L34 L39 L44">
    <cfRule type="containsText" dxfId="4869" priority="480" operator="containsText" text="BAJA">
      <formula>NOT(ISERROR(SEARCH("BAJA",L3)))</formula>
    </cfRule>
    <cfRule type="containsText" dxfId="4868" priority="481" operator="containsText" text="MEDIA">
      <formula>NOT(ISERROR(SEARCH("MEDIA",L3)))</formula>
    </cfRule>
    <cfRule type="containsText" dxfId="4867" priority="482" operator="containsText" text="ALTA">
      <formula>NOT(ISERROR(SEARCH("ALTA",L3)))</formula>
    </cfRule>
  </conditionalFormatting>
  <conditionalFormatting sqref="AA3:AA48 AG3:AG48">
    <cfRule type="containsText" dxfId="4866" priority="477" operator="containsText" text="BAJA">
      <formula>NOT(ISERROR(SEARCH("BAJA",AA3)))</formula>
    </cfRule>
    <cfRule type="containsText" dxfId="4865" priority="478" operator="containsText" text="MEDIA">
      <formula>NOT(ISERROR(SEARCH("MEDIA",AA3)))</formula>
    </cfRule>
    <cfRule type="containsText" dxfId="4864" priority="479" operator="containsText" text="ALTA">
      <formula>NOT(ISERROR(SEARCH("ALTA",AA3)))</formula>
    </cfRule>
  </conditionalFormatting>
  <conditionalFormatting sqref="W8 Z8 AH8:AI8 X8:X12 AB8:AC9 AE8:AF8">
    <cfRule type="containsText" dxfId="4863" priority="474" operator="containsText" text="BAJA">
      <formula>NOT(ISERROR(SEARCH("BAJA",W8)))</formula>
    </cfRule>
    <cfRule type="containsText" dxfId="4862" priority="475" operator="containsText" text="MEDIA">
      <formula>NOT(ISERROR(SEARCH("MEDIA",W8)))</formula>
    </cfRule>
    <cfRule type="containsText" dxfId="4861" priority="476" operator="containsText" text="ALTA">
      <formula>NOT(ISERROR(SEARCH("ALTA",W8)))</formula>
    </cfRule>
  </conditionalFormatting>
  <conditionalFormatting sqref="AB9:AC9">
    <cfRule type="containsText" dxfId="4860" priority="471" operator="containsText" text="BAJA">
      <formula>NOT(ISERROR(SEARCH("BAJA",AB9)))</formula>
    </cfRule>
    <cfRule type="containsText" dxfId="4859" priority="472" operator="containsText" text="MEDIA">
      <formula>NOT(ISERROR(SEARCH("MEDIA",AB9)))</formula>
    </cfRule>
    <cfRule type="containsText" dxfId="4858" priority="473" operator="containsText" text="ALTA">
      <formula>NOT(ISERROR(SEARCH("ALTA",AB9)))</formula>
    </cfRule>
  </conditionalFormatting>
  <conditionalFormatting sqref="AB10:AC10">
    <cfRule type="containsText" dxfId="4857" priority="468" operator="containsText" text="BAJA">
      <formula>NOT(ISERROR(SEARCH("BAJA",AB10)))</formula>
    </cfRule>
    <cfRule type="containsText" dxfId="4856" priority="469" operator="containsText" text="MEDIA">
      <formula>NOT(ISERROR(SEARCH("MEDIA",AB10)))</formula>
    </cfRule>
    <cfRule type="containsText" dxfId="4855" priority="470" operator="containsText" text="ALTA">
      <formula>NOT(ISERROR(SEARCH("ALTA",AB10)))</formula>
    </cfRule>
  </conditionalFormatting>
  <conditionalFormatting sqref="P8 V8">
    <cfRule type="containsText" dxfId="4854" priority="465" operator="containsText" text="BAJA">
      <formula>NOT(ISERROR(SEARCH("BAJA",P8)))</formula>
    </cfRule>
    <cfRule type="containsText" dxfId="4853" priority="466" operator="containsText" text="MEDIA">
      <formula>NOT(ISERROR(SEARCH("MEDIA",P8)))</formula>
    </cfRule>
    <cfRule type="containsText" dxfId="4852" priority="467" operator="containsText" text="ALTA">
      <formula>NOT(ISERROR(SEARCH("ALTA",P8)))</formula>
    </cfRule>
  </conditionalFormatting>
  <conditionalFormatting sqref="Y8">
    <cfRule type="containsText" dxfId="4851" priority="462" operator="containsText" text="BAJA">
      <formula>NOT(ISERROR(SEARCH("BAJA",Y8)))</formula>
    </cfRule>
    <cfRule type="containsText" dxfId="4850" priority="463" operator="containsText" text="MEDIA">
      <formula>NOT(ISERROR(SEARCH("MEDIA",Y8)))</formula>
    </cfRule>
    <cfRule type="containsText" dxfId="4849" priority="464" operator="containsText" text="ALTA">
      <formula>NOT(ISERROR(SEARCH("ALTA",Y8)))</formula>
    </cfRule>
  </conditionalFormatting>
  <conditionalFormatting sqref="AK8">
    <cfRule type="containsText" dxfId="4848" priority="459" operator="containsText" text="BAJA">
      <formula>NOT(ISERROR(SEARCH("BAJA",AK8)))</formula>
    </cfRule>
    <cfRule type="containsText" dxfId="4847" priority="460" operator="containsText" text="MEDIA">
      <formula>NOT(ISERROR(SEARCH("MEDIA",AK8)))</formula>
    </cfRule>
    <cfRule type="containsText" dxfId="4846" priority="461" operator="containsText" text="ALTA">
      <formula>NOT(ISERROR(SEARCH("ALTA",AK8)))</formula>
    </cfRule>
  </conditionalFormatting>
  <conditionalFormatting sqref="W29 Z29 AB29:AC29 AH29:AI29 X29:X33 AE29:AF29">
    <cfRule type="containsText" dxfId="4845" priority="417" operator="containsText" text="BAJA">
      <formula>NOT(ISERROR(SEARCH("BAJA",W29)))</formula>
    </cfRule>
    <cfRule type="containsText" dxfId="4844" priority="418" operator="containsText" text="MEDIA">
      <formula>NOT(ISERROR(SEARCH("MEDIA",W29)))</formula>
    </cfRule>
    <cfRule type="containsText" dxfId="4843" priority="419" operator="containsText" text="ALTA">
      <formula>NOT(ISERROR(SEARCH("ALTA",W29)))</formula>
    </cfRule>
  </conditionalFormatting>
  <conditionalFormatting sqref="AB35:AC35">
    <cfRule type="containsText" dxfId="4842" priority="396" operator="containsText" text="BAJA">
      <formula>NOT(ISERROR(SEARCH("BAJA",AB35)))</formula>
    </cfRule>
    <cfRule type="containsText" dxfId="4841" priority="397" operator="containsText" text="MEDIA">
      <formula>NOT(ISERROR(SEARCH("MEDIA",AB35)))</formula>
    </cfRule>
    <cfRule type="containsText" dxfId="4840" priority="398" operator="containsText" text="ALTA">
      <formula>NOT(ISERROR(SEARCH("ALTA",AB35)))</formula>
    </cfRule>
  </conditionalFormatting>
  <conditionalFormatting sqref="AB30:AC30">
    <cfRule type="containsText" dxfId="4839" priority="414" operator="containsText" text="BAJA">
      <formula>NOT(ISERROR(SEARCH("BAJA",AB30)))</formula>
    </cfRule>
    <cfRule type="containsText" dxfId="4838" priority="415" operator="containsText" text="MEDIA">
      <formula>NOT(ISERROR(SEARCH("MEDIA",AB30)))</formula>
    </cfRule>
    <cfRule type="containsText" dxfId="4837" priority="416" operator="containsText" text="ALTA">
      <formula>NOT(ISERROR(SEARCH("ALTA",AB30)))</formula>
    </cfRule>
  </conditionalFormatting>
  <conditionalFormatting sqref="AB31:AC31">
    <cfRule type="containsText" dxfId="4836" priority="411" operator="containsText" text="BAJA">
      <formula>NOT(ISERROR(SEARCH("BAJA",AB31)))</formula>
    </cfRule>
    <cfRule type="containsText" dxfId="4835" priority="412" operator="containsText" text="MEDIA">
      <formula>NOT(ISERROR(SEARCH("MEDIA",AB31)))</formula>
    </cfRule>
    <cfRule type="containsText" dxfId="4834" priority="413" operator="containsText" text="ALTA">
      <formula>NOT(ISERROR(SEARCH("ALTA",AB31)))</formula>
    </cfRule>
  </conditionalFormatting>
  <conditionalFormatting sqref="N29:P29 V29">
    <cfRule type="containsText" dxfId="4833" priority="408" operator="containsText" text="BAJA">
      <formula>NOT(ISERROR(SEARCH("BAJA",N29)))</formula>
    </cfRule>
    <cfRule type="containsText" dxfId="4832" priority="409" operator="containsText" text="MEDIA">
      <formula>NOT(ISERROR(SEARCH("MEDIA",N29)))</formula>
    </cfRule>
    <cfRule type="containsText" dxfId="4831" priority="410" operator="containsText" text="ALTA">
      <formula>NOT(ISERROR(SEARCH("ALTA",N29)))</formula>
    </cfRule>
  </conditionalFormatting>
  <conditionalFormatting sqref="Y29">
    <cfRule type="containsText" dxfId="4830" priority="405" operator="containsText" text="BAJA">
      <formula>NOT(ISERROR(SEARCH("BAJA",Y29)))</formula>
    </cfRule>
    <cfRule type="containsText" dxfId="4829" priority="406" operator="containsText" text="MEDIA">
      <formula>NOT(ISERROR(SEARCH("MEDIA",Y29)))</formula>
    </cfRule>
    <cfRule type="containsText" dxfId="4828" priority="407" operator="containsText" text="ALTA">
      <formula>NOT(ISERROR(SEARCH("ALTA",Y29)))</formula>
    </cfRule>
  </conditionalFormatting>
  <conditionalFormatting sqref="AK29">
    <cfRule type="containsText" dxfId="4827" priority="402" operator="containsText" text="BAJA">
      <formula>NOT(ISERROR(SEARCH("BAJA",AK29)))</formula>
    </cfRule>
    <cfRule type="containsText" dxfId="4826" priority="403" operator="containsText" text="MEDIA">
      <formula>NOT(ISERROR(SEARCH("MEDIA",AK29)))</formula>
    </cfRule>
    <cfRule type="containsText" dxfId="4825" priority="404" operator="containsText" text="ALTA">
      <formula>NOT(ISERROR(SEARCH("ALTA",AK29)))</formula>
    </cfRule>
  </conditionalFormatting>
  <conditionalFormatting sqref="W34 Z34 AB34:AC34 AH34:AI34 X34:X38 AE34:AF34">
    <cfRule type="containsText" dxfId="4824" priority="399" operator="containsText" text="BAJA">
      <formula>NOT(ISERROR(SEARCH("BAJA",W34)))</formula>
    </cfRule>
    <cfRule type="containsText" dxfId="4823" priority="400" operator="containsText" text="MEDIA">
      <formula>NOT(ISERROR(SEARCH("MEDIA",W34)))</formula>
    </cfRule>
    <cfRule type="containsText" dxfId="4822" priority="401" operator="containsText" text="ALTA">
      <formula>NOT(ISERROR(SEARCH("ALTA",W34)))</formula>
    </cfRule>
  </conditionalFormatting>
  <conditionalFormatting sqref="W44 Z44 AB44:AC44 AH44:AI44 X44:X48 AE44:AF44">
    <cfRule type="containsText" dxfId="4821" priority="363" operator="containsText" text="BAJA">
      <formula>NOT(ISERROR(SEARCH("BAJA",W44)))</formula>
    </cfRule>
    <cfRule type="containsText" dxfId="4820" priority="364" operator="containsText" text="MEDIA">
      <formula>NOT(ISERROR(SEARCH("MEDIA",W44)))</formula>
    </cfRule>
    <cfRule type="containsText" dxfId="4819" priority="365" operator="containsText" text="ALTA">
      <formula>NOT(ISERROR(SEARCH("ALTA",W44)))</formula>
    </cfRule>
  </conditionalFormatting>
  <conditionalFormatting sqref="AB36:AC36">
    <cfRule type="containsText" dxfId="4818" priority="393" operator="containsText" text="BAJA">
      <formula>NOT(ISERROR(SEARCH("BAJA",AB36)))</formula>
    </cfRule>
    <cfRule type="containsText" dxfId="4817" priority="394" operator="containsText" text="MEDIA">
      <formula>NOT(ISERROR(SEARCH("MEDIA",AB36)))</formula>
    </cfRule>
    <cfRule type="containsText" dxfId="4816" priority="395" operator="containsText" text="ALTA">
      <formula>NOT(ISERROR(SEARCH("ALTA",AB36)))</formula>
    </cfRule>
  </conditionalFormatting>
  <conditionalFormatting sqref="N34:P34 V34">
    <cfRule type="containsText" dxfId="4815" priority="390" operator="containsText" text="BAJA">
      <formula>NOT(ISERROR(SEARCH("BAJA",N34)))</formula>
    </cfRule>
    <cfRule type="containsText" dxfId="4814" priority="391" operator="containsText" text="MEDIA">
      <formula>NOT(ISERROR(SEARCH("MEDIA",N34)))</formula>
    </cfRule>
    <cfRule type="containsText" dxfId="4813" priority="392" operator="containsText" text="ALTA">
      <formula>NOT(ISERROR(SEARCH("ALTA",N34)))</formula>
    </cfRule>
  </conditionalFormatting>
  <conditionalFormatting sqref="Y34">
    <cfRule type="containsText" dxfId="4812" priority="387" operator="containsText" text="BAJA">
      <formula>NOT(ISERROR(SEARCH("BAJA",Y34)))</formula>
    </cfRule>
    <cfRule type="containsText" dxfId="4811" priority="388" operator="containsText" text="MEDIA">
      <formula>NOT(ISERROR(SEARCH("MEDIA",Y34)))</formula>
    </cfRule>
    <cfRule type="containsText" dxfId="4810" priority="389" operator="containsText" text="ALTA">
      <formula>NOT(ISERROR(SEARCH("ALTA",Y34)))</formula>
    </cfRule>
  </conditionalFormatting>
  <conditionalFormatting sqref="AK34">
    <cfRule type="containsText" dxfId="4809" priority="384" operator="containsText" text="BAJA">
      <formula>NOT(ISERROR(SEARCH("BAJA",AK34)))</formula>
    </cfRule>
    <cfRule type="containsText" dxfId="4808" priority="385" operator="containsText" text="MEDIA">
      <formula>NOT(ISERROR(SEARCH("MEDIA",AK34)))</formula>
    </cfRule>
    <cfRule type="containsText" dxfId="4807" priority="386" operator="containsText" text="ALTA">
      <formula>NOT(ISERROR(SEARCH("ALTA",AK34)))</formula>
    </cfRule>
  </conditionalFormatting>
  <conditionalFormatting sqref="W39 Z39 AB39:AC39 AH39:AI39 X39:X43 AE39:AF39">
    <cfRule type="containsText" dxfId="4806" priority="381" operator="containsText" text="BAJA">
      <formula>NOT(ISERROR(SEARCH("BAJA",W39)))</formula>
    </cfRule>
    <cfRule type="containsText" dxfId="4805" priority="382" operator="containsText" text="MEDIA">
      <formula>NOT(ISERROR(SEARCH("MEDIA",W39)))</formula>
    </cfRule>
    <cfRule type="containsText" dxfId="4804" priority="383" operator="containsText" text="ALTA">
      <formula>NOT(ISERROR(SEARCH("ALTA",W39)))</formula>
    </cfRule>
  </conditionalFormatting>
  <conditionalFormatting sqref="AB40:AC40">
    <cfRule type="containsText" dxfId="4803" priority="378" operator="containsText" text="BAJA">
      <formula>NOT(ISERROR(SEARCH("BAJA",AB40)))</formula>
    </cfRule>
    <cfRule type="containsText" dxfId="4802" priority="379" operator="containsText" text="MEDIA">
      <formula>NOT(ISERROR(SEARCH("MEDIA",AB40)))</formula>
    </cfRule>
    <cfRule type="containsText" dxfId="4801" priority="380" operator="containsText" text="ALTA">
      <formula>NOT(ISERROR(SEARCH("ALTA",AB40)))</formula>
    </cfRule>
  </conditionalFormatting>
  <conditionalFormatting sqref="AB41:AC41">
    <cfRule type="containsText" dxfId="4800" priority="375" operator="containsText" text="BAJA">
      <formula>NOT(ISERROR(SEARCH("BAJA",AB41)))</formula>
    </cfRule>
    <cfRule type="containsText" dxfId="4799" priority="376" operator="containsText" text="MEDIA">
      <formula>NOT(ISERROR(SEARCH("MEDIA",AB41)))</formula>
    </cfRule>
    <cfRule type="containsText" dxfId="4798" priority="377" operator="containsText" text="ALTA">
      <formula>NOT(ISERROR(SEARCH("ALTA",AB41)))</formula>
    </cfRule>
  </conditionalFormatting>
  <conditionalFormatting sqref="N39:P39 V39">
    <cfRule type="containsText" dxfId="4797" priority="372" operator="containsText" text="BAJA">
      <formula>NOT(ISERROR(SEARCH("BAJA",N39)))</formula>
    </cfRule>
    <cfRule type="containsText" dxfId="4796" priority="373" operator="containsText" text="MEDIA">
      <formula>NOT(ISERROR(SEARCH("MEDIA",N39)))</formula>
    </cfRule>
    <cfRule type="containsText" dxfId="4795" priority="374" operator="containsText" text="ALTA">
      <formula>NOT(ISERROR(SEARCH("ALTA",N39)))</formula>
    </cfRule>
  </conditionalFormatting>
  <conditionalFormatting sqref="Y39">
    <cfRule type="containsText" dxfId="4794" priority="369" operator="containsText" text="BAJA">
      <formula>NOT(ISERROR(SEARCH("BAJA",Y39)))</formula>
    </cfRule>
    <cfRule type="containsText" dxfId="4793" priority="370" operator="containsText" text="MEDIA">
      <formula>NOT(ISERROR(SEARCH("MEDIA",Y39)))</formula>
    </cfRule>
    <cfRule type="containsText" dxfId="4792" priority="371" operator="containsText" text="ALTA">
      <formula>NOT(ISERROR(SEARCH("ALTA",Y39)))</formula>
    </cfRule>
  </conditionalFormatting>
  <conditionalFormatting sqref="AK39">
    <cfRule type="containsText" dxfId="4791" priority="366" operator="containsText" text="BAJA">
      <formula>NOT(ISERROR(SEARCH("BAJA",AK39)))</formula>
    </cfRule>
    <cfRule type="containsText" dxfId="4790" priority="367" operator="containsText" text="MEDIA">
      <formula>NOT(ISERROR(SEARCH("MEDIA",AK39)))</formula>
    </cfRule>
    <cfRule type="containsText" dxfId="4789" priority="368" operator="containsText" text="ALTA">
      <formula>NOT(ISERROR(SEARCH("ALTA",AK39)))</formula>
    </cfRule>
  </conditionalFormatting>
  <conditionalFormatting sqref="AB45:AC45">
    <cfRule type="containsText" dxfId="4788" priority="360" operator="containsText" text="BAJA">
      <formula>NOT(ISERROR(SEARCH("BAJA",AB45)))</formula>
    </cfRule>
    <cfRule type="containsText" dxfId="4787" priority="361" operator="containsText" text="MEDIA">
      <formula>NOT(ISERROR(SEARCH("MEDIA",AB45)))</formula>
    </cfRule>
    <cfRule type="containsText" dxfId="4786" priority="362" operator="containsText" text="ALTA">
      <formula>NOT(ISERROR(SEARCH("ALTA",AB45)))</formula>
    </cfRule>
  </conditionalFormatting>
  <conditionalFormatting sqref="AB46:AC46">
    <cfRule type="containsText" dxfId="4785" priority="357" operator="containsText" text="BAJA">
      <formula>NOT(ISERROR(SEARCH("BAJA",AB46)))</formula>
    </cfRule>
    <cfRule type="containsText" dxfId="4784" priority="358" operator="containsText" text="MEDIA">
      <formula>NOT(ISERROR(SEARCH("MEDIA",AB46)))</formula>
    </cfRule>
    <cfRule type="containsText" dxfId="4783" priority="359" operator="containsText" text="ALTA">
      <formula>NOT(ISERROR(SEARCH("ALTA",AB46)))</formula>
    </cfRule>
  </conditionalFormatting>
  <conditionalFormatting sqref="N44:P44 V44">
    <cfRule type="containsText" dxfId="4782" priority="354" operator="containsText" text="BAJA">
      <formula>NOT(ISERROR(SEARCH("BAJA",N44)))</formula>
    </cfRule>
    <cfRule type="containsText" dxfId="4781" priority="355" operator="containsText" text="MEDIA">
      <formula>NOT(ISERROR(SEARCH("MEDIA",N44)))</formula>
    </cfRule>
    <cfRule type="containsText" dxfId="4780" priority="356" operator="containsText" text="ALTA">
      <formula>NOT(ISERROR(SEARCH("ALTA",N44)))</formula>
    </cfRule>
  </conditionalFormatting>
  <conditionalFormatting sqref="Y44">
    <cfRule type="containsText" dxfId="4779" priority="351" operator="containsText" text="BAJA">
      <formula>NOT(ISERROR(SEARCH("BAJA",Y44)))</formula>
    </cfRule>
    <cfRule type="containsText" dxfId="4778" priority="352" operator="containsText" text="MEDIA">
      <formula>NOT(ISERROR(SEARCH("MEDIA",Y44)))</formula>
    </cfRule>
    <cfRule type="containsText" dxfId="4777" priority="353" operator="containsText" text="ALTA">
      <formula>NOT(ISERROR(SEARCH("ALTA",Y44)))</formula>
    </cfRule>
  </conditionalFormatting>
  <conditionalFormatting sqref="AK44">
    <cfRule type="containsText" dxfId="4776" priority="348" operator="containsText" text="BAJA">
      <formula>NOT(ISERROR(SEARCH("BAJA",AK44)))</formula>
    </cfRule>
    <cfRule type="containsText" dxfId="4775" priority="349" operator="containsText" text="MEDIA">
      <formula>NOT(ISERROR(SEARCH("MEDIA",AK44)))</formula>
    </cfRule>
    <cfRule type="containsText" dxfId="4774" priority="350" operator="containsText" text="ALTA">
      <formula>NOT(ISERROR(SEARCH("ALTA",AK44)))</formula>
    </cfRule>
  </conditionalFormatting>
  <conditionalFormatting sqref="X8">
    <cfRule type="containsText" dxfId="4773" priority="345" operator="containsText" text="BAJA">
      <formula>NOT(ISERROR(SEARCH("BAJA",X8)))</formula>
    </cfRule>
    <cfRule type="containsText" dxfId="4772" priority="346" operator="containsText" text="MEDIA">
      <formula>NOT(ISERROR(SEARCH("MEDIA",X8)))</formula>
    </cfRule>
    <cfRule type="containsText" dxfId="4771" priority="347" operator="containsText" text="ALTA">
      <formula>NOT(ISERROR(SEARCH("ALTA",X8)))</formula>
    </cfRule>
  </conditionalFormatting>
  <conditionalFormatting sqref="AB8:AC8">
    <cfRule type="containsText" dxfId="4770" priority="342" operator="containsText" text="BAJA">
      <formula>NOT(ISERROR(SEARCH("BAJA",AB8)))</formula>
    </cfRule>
    <cfRule type="containsText" dxfId="4769" priority="343" operator="containsText" text="MEDIA">
      <formula>NOT(ISERROR(SEARCH("MEDIA",AB8)))</formula>
    </cfRule>
    <cfRule type="containsText" dxfId="4768" priority="344" operator="containsText" text="ALTA">
      <formula>NOT(ISERROR(SEARCH("ALTA",AB8)))</formula>
    </cfRule>
  </conditionalFormatting>
  <conditionalFormatting sqref="Y9">
    <cfRule type="containsText" dxfId="4767" priority="339" operator="containsText" text="BAJA">
      <formula>NOT(ISERROR(SEARCH("BAJA",Y9)))</formula>
    </cfRule>
    <cfRule type="containsText" dxfId="4766" priority="340" operator="containsText" text="MEDIA">
      <formula>NOT(ISERROR(SEARCH("MEDIA",Y9)))</formula>
    </cfRule>
    <cfRule type="containsText" dxfId="4765" priority="341" operator="containsText" text="ALTA">
      <formula>NOT(ISERROR(SEARCH("ALTA",Y9)))</formula>
    </cfRule>
  </conditionalFormatting>
  <conditionalFormatting sqref="AB9:AC9">
    <cfRule type="containsText" dxfId="4764" priority="336" operator="containsText" text="BAJA">
      <formula>NOT(ISERROR(SEARCH("BAJA",AB9)))</formula>
    </cfRule>
    <cfRule type="containsText" dxfId="4763" priority="337" operator="containsText" text="MEDIA">
      <formula>NOT(ISERROR(SEARCH("MEDIA",AB9)))</formula>
    </cfRule>
    <cfRule type="containsText" dxfId="4762" priority="338" operator="containsText" text="ALTA">
      <formula>NOT(ISERROR(SEARCH("ALTA",AB9)))</formula>
    </cfRule>
  </conditionalFormatting>
  <conditionalFormatting sqref="AH9">
    <cfRule type="containsText" dxfId="4761" priority="333" operator="containsText" text="BAJA">
      <formula>NOT(ISERROR(SEARCH("BAJA",AH9)))</formula>
    </cfRule>
    <cfRule type="containsText" dxfId="4760" priority="334" operator="containsText" text="MEDIA">
      <formula>NOT(ISERROR(SEARCH("MEDIA",AH9)))</formula>
    </cfRule>
    <cfRule type="containsText" dxfId="4759" priority="335" operator="containsText" text="ALTA">
      <formula>NOT(ISERROR(SEARCH("ALTA",AH9)))</formula>
    </cfRule>
  </conditionalFormatting>
  <conditionalFormatting sqref="AD3:AD48">
    <cfRule type="containsText" dxfId="4758" priority="330" operator="containsText" text="BAJA">
      <formula>NOT(ISERROR(SEARCH("BAJA",AD3)))</formula>
    </cfRule>
    <cfRule type="containsText" dxfId="4757" priority="331" operator="containsText" text="MEDIA">
      <formula>NOT(ISERROR(SEARCH("MEDIA",AD3)))</formula>
    </cfRule>
    <cfRule type="containsText" dxfId="4756" priority="332" operator="containsText" text="ALTA">
      <formula>NOT(ISERROR(SEARCH("ALTA",AD3)))</formula>
    </cfRule>
  </conditionalFormatting>
  <conditionalFormatting sqref="Q5:R12 Q3:Q4 Q19:R48 Q13:Q18">
    <cfRule type="containsText" dxfId="4755" priority="327" operator="containsText" text="BAJA">
      <formula>NOT(ISERROR(SEARCH("BAJA",Q3)))</formula>
    </cfRule>
    <cfRule type="containsText" dxfId="4754" priority="328" operator="containsText" text="MEDIA">
      <formula>NOT(ISERROR(SEARCH("MEDIA",Q3)))</formula>
    </cfRule>
    <cfRule type="containsText" dxfId="4753" priority="329" operator="containsText" text="ALTA">
      <formula>NOT(ISERROR(SEARCH("ALTA",Q3)))</formula>
    </cfRule>
  </conditionalFormatting>
  <conditionalFormatting sqref="S5:T12 S3:S4 S19:T48 S13:S18">
    <cfRule type="containsText" dxfId="4752" priority="324" operator="containsText" text="BAJA">
      <formula>NOT(ISERROR(SEARCH("BAJA",S3)))</formula>
    </cfRule>
    <cfRule type="containsText" dxfId="4751" priority="325" operator="containsText" text="MEDIA">
      <formula>NOT(ISERROR(SEARCH("MEDIA",S3)))</formula>
    </cfRule>
    <cfRule type="containsText" dxfId="4750" priority="326" operator="containsText" text="ALTA">
      <formula>NOT(ISERROR(SEARCH("ALTA",S3)))</formula>
    </cfRule>
  </conditionalFormatting>
  <conditionalFormatting sqref="U3:U48">
    <cfRule type="containsText" dxfId="4749" priority="321" operator="containsText" text="BAJA">
      <formula>NOT(ISERROR(SEARCH("BAJA",U3)))</formula>
    </cfRule>
    <cfRule type="containsText" dxfId="4748" priority="322" operator="containsText" text="MEDIA">
      <formula>NOT(ISERROR(SEARCH("MEDIA",U3)))</formula>
    </cfRule>
    <cfRule type="containsText" dxfId="4747" priority="323" operator="containsText" text="ALTA">
      <formula>NOT(ISERROR(SEARCH("ALTA",U3)))</formula>
    </cfRule>
  </conditionalFormatting>
  <conditionalFormatting sqref="AJ3">
    <cfRule type="containsText" dxfId="4746" priority="318" operator="containsText" text="BAJA">
      <formula>NOT(ISERROR(SEARCH("BAJA",AJ3)))</formula>
    </cfRule>
    <cfRule type="containsText" dxfId="4745" priority="319" operator="containsText" text="MEDIA">
      <formula>NOT(ISERROR(SEARCH("MEDIA",AJ3)))</formula>
    </cfRule>
    <cfRule type="containsText" dxfId="4744" priority="320" operator="containsText" text="ALTA">
      <formula>NOT(ISERROR(SEARCH("ALTA",AJ3)))</formula>
    </cfRule>
  </conditionalFormatting>
  <conditionalFormatting sqref="AU39">
    <cfRule type="containsText" dxfId="4743" priority="291" operator="containsText" text="BAJA">
      <formula>NOT(ISERROR(SEARCH("BAJA",AU39)))</formula>
    </cfRule>
    <cfRule type="containsText" dxfId="4742" priority="292" operator="containsText" text="MEDIA">
      <formula>NOT(ISERROR(SEARCH("MEDIA",AU39)))</formula>
    </cfRule>
    <cfRule type="containsText" dxfId="4741" priority="293" operator="containsText" text="ALTA">
      <formula>NOT(ISERROR(SEARCH("ALTA",AU39)))</formula>
    </cfRule>
  </conditionalFormatting>
  <conditionalFormatting sqref="AU34">
    <cfRule type="containsText" dxfId="4740" priority="294" operator="containsText" text="BAJA">
      <formula>NOT(ISERROR(SEARCH("BAJA",AU34)))</formula>
    </cfRule>
    <cfRule type="containsText" dxfId="4739" priority="295" operator="containsText" text="MEDIA">
      <formula>NOT(ISERROR(SEARCH("MEDIA",AU34)))</formula>
    </cfRule>
    <cfRule type="containsText" dxfId="4738" priority="296" operator="containsText" text="ALTA">
      <formula>NOT(ISERROR(SEARCH("ALTA",AU34)))</formula>
    </cfRule>
  </conditionalFormatting>
  <conditionalFormatting sqref="AU29">
    <cfRule type="containsText" dxfId="4737" priority="297" operator="containsText" text="BAJA">
      <formula>NOT(ISERROR(SEARCH("BAJA",AU29)))</formula>
    </cfRule>
    <cfRule type="containsText" dxfId="4736" priority="298" operator="containsText" text="MEDIA">
      <formula>NOT(ISERROR(SEARCH("MEDIA",AU29)))</formula>
    </cfRule>
    <cfRule type="containsText" dxfId="4735" priority="299" operator="containsText" text="ALTA">
      <formula>NOT(ISERROR(SEARCH("ALTA",AU29)))</formula>
    </cfRule>
  </conditionalFormatting>
  <conditionalFormatting sqref="AU44">
    <cfRule type="containsText" dxfId="4734" priority="288" operator="containsText" text="BAJA">
      <formula>NOT(ISERROR(SEARCH("BAJA",AU44)))</formula>
    </cfRule>
    <cfRule type="containsText" dxfId="4733" priority="289" operator="containsText" text="MEDIA">
      <formula>NOT(ISERROR(SEARCH("MEDIA",AU44)))</formula>
    </cfRule>
    <cfRule type="containsText" dxfId="4732" priority="290" operator="containsText" text="ALTA">
      <formula>NOT(ISERROR(SEARCH("ALTA",AU44)))</formula>
    </cfRule>
  </conditionalFormatting>
  <conditionalFormatting sqref="AU24">
    <cfRule type="containsText" dxfId="4731" priority="300" operator="containsText" text="BAJA">
      <formula>NOT(ISERROR(SEARCH("BAJA",AU24)))</formula>
    </cfRule>
    <cfRule type="containsText" dxfId="4730" priority="301" operator="containsText" text="MEDIA">
      <formula>NOT(ISERROR(SEARCH("MEDIA",AU24)))</formula>
    </cfRule>
    <cfRule type="containsText" dxfId="4729" priority="302" operator="containsText" text="ALTA">
      <formula>NOT(ISERROR(SEARCH("ALTA",AU24)))</formula>
    </cfRule>
  </conditionalFormatting>
  <conditionalFormatting sqref="AU19">
    <cfRule type="containsText" dxfId="4728" priority="303" operator="containsText" text="BAJA">
      <formula>NOT(ISERROR(SEARCH("BAJA",AU19)))</formula>
    </cfRule>
    <cfRule type="containsText" dxfId="4727" priority="304" operator="containsText" text="MEDIA">
      <formula>NOT(ISERROR(SEARCH("MEDIA",AU19)))</formula>
    </cfRule>
    <cfRule type="containsText" dxfId="4726" priority="305" operator="containsText" text="ALTA">
      <formula>NOT(ISERROR(SEARCH("ALTA",AU19)))</formula>
    </cfRule>
  </conditionalFormatting>
  <conditionalFormatting sqref="AU13">
    <cfRule type="containsText" dxfId="4725" priority="306" operator="containsText" text="BAJA">
      <formula>NOT(ISERROR(SEARCH("BAJA",AU13)))</formula>
    </cfRule>
    <cfRule type="containsText" dxfId="4724" priority="307" operator="containsText" text="MEDIA">
      <formula>NOT(ISERROR(SEARCH("MEDIA",AU13)))</formula>
    </cfRule>
    <cfRule type="containsText" dxfId="4723" priority="308" operator="containsText" text="ALTA">
      <formula>NOT(ISERROR(SEARCH("ALTA",AU13)))</formula>
    </cfRule>
  </conditionalFormatting>
  <conditionalFormatting sqref="AU8">
    <cfRule type="containsText" dxfId="4722" priority="309" operator="containsText" text="BAJA">
      <formula>NOT(ISERROR(SEARCH("BAJA",AU8)))</formula>
    </cfRule>
    <cfRule type="containsText" dxfId="4721" priority="310" operator="containsText" text="MEDIA">
      <formula>NOT(ISERROR(SEARCH("MEDIA",AU8)))</formula>
    </cfRule>
    <cfRule type="containsText" dxfId="4720" priority="311" operator="containsText" text="ALTA">
      <formula>NOT(ISERROR(SEARCH("ALTA",AU8)))</formula>
    </cfRule>
  </conditionalFormatting>
  <conditionalFormatting sqref="AO3:AQ3">
    <cfRule type="containsText" dxfId="4719" priority="315" operator="containsText" text="BAJA">
      <formula>NOT(ISERROR(SEARCH("BAJA",AO3)))</formula>
    </cfRule>
    <cfRule type="containsText" dxfId="4718" priority="316" operator="containsText" text="MEDIA">
      <formula>NOT(ISERROR(SEARCH("MEDIA",AO3)))</formula>
    </cfRule>
    <cfRule type="containsText" dxfId="4717" priority="317" operator="containsText" text="ALTA">
      <formula>NOT(ISERROR(SEARCH("ALTA",AO3)))</formula>
    </cfRule>
  </conditionalFormatting>
  <conditionalFormatting sqref="AU3">
    <cfRule type="containsText" dxfId="4716" priority="312" operator="containsText" text="BAJA">
      <formula>NOT(ISERROR(SEARCH("BAJA",AU3)))</formula>
    </cfRule>
    <cfRule type="containsText" dxfId="4715" priority="313" operator="containsText" text="MEDIA">
      <formula>NOT(ISERROR(SEARCH("MEDIA",AU3)))</formula>
    </cfRule>
    <cfRule type="containsText" dxfId="4714" priority="314" operator="containsText" text="ALTA">
      <formula>NOT(ISERROR(SEARCH("ALTA",AU3)))</formula>
    </cfRule>
  </conditionalFormatting>
  <conditionalFormatting sqref="AT8">
    <cfRule type="containsText" dxfId="4713" priority="285" operator="containsText" text="BAJA">
      <formula>NOT(ISERROR(SEARCH("BAJA",AT8)))</formula>
    </cfRule>
    <cfRule type="containsText" dxfId="4712" priority="286" operator="containsText" text="MEDIA">
      <formula>NOT(ISERROR(SEARCH("MEDIA",AT8)))</formula>
    </cfRule>
    <cfRule type="containsText" dxfId="4711" priority="287" operator="containsText" text="ALTA">
      <formula>NOT(ISERROR(SEARCH("ALTA",AT8)))</formula>
    </cfRule>
  </conditionalFormatting>
  <conditionalFormatting sqref="AT13">
    <cfRule type="containsText" dxfId="4710" priority="282" operator="containsText" text="BAJA">
      <formula>NOT(ISERROR(SEARCH("BAJA",AT13)))</formula>
    </cfRule>
    <cfRule type="containsText" dxfId="4709" priority="283" operator="containsText" text="MEDIA">
      <formula>NOT(ISERROR(SEARCH("MEDIA",AT13)))</formula>
    </cfRule>
    <cfRule type="containsText" dxfId="4708" priority="284" operator="containsText" text="ALTA">
      <formula>NOT(ISERROR(SEARCH("ALTA",AT13)))</formula>
    </cfRule>
  </conditionalFormatting>
  <conditionalFormatting sqref="AT19">
    <cfRule type="containsText" dxfId="4707" priority="279" operator="containsText" text="BAJA">
      <formula>NOT(ISERROR(SEARCH("BAJA",AT19)))</formula>
    </cfRule>
    <cfRule type="containsText" dxfId="4706" priority="280" operator="containsText" text="MEDIA">
      <formula>NOT(ISERROR(SEARCH("MEDIA",AT19)))</formula>
    </cfRule>
    <cfRule type="containsText" dxfId="4705" priority="281" operator="containsText" text="ALTA">
      <formula>NOT(ISERROR(SEARCH("ALTA",AT19)))</formula>
    </cfRule>
  </conditionalFormatting>
  <conditionalFormatting sqref="AT24">
    <cfRule type="containsText" dxfId="4704" priority="276" operator="containsText" text="BAJA">
      <formula>NOT(ISERROR(SEARCH("BAJA",AT24)))</formula>
    </cfRule>
    <cfRule type="containsText" dxfId="4703" priority="277" operator="containsText" text="MEDIA">
      <formula>NOT(ISERROR(SEARCH("MEDIA",AT24)))</formula>
    </cfRule>
    <cfRule type="containsText" dxfId="4702" priority="278" operator="containsText" text="ALTA">
      <formula>NOT(ISERROR(SEARCH("ALTA",AT24)))</formula>
    </cfRule>
  </conditionalFormatting>
  <conditionalFormatting sqref="AT29">
    <cfRule type="containsText" dxfId="4701" priority="273" operator="containsText" text="BAJA">
      <formula>NOT(ISERROR(SEARCH("BAJA",AT29)))</formula>
    </cfRule>
    <cfRule type="containsText" dxfId="4700" priority="274" operator="containsText" text="MEDIA">
      <formula>NOT(ISERROR(SEARCH("MEDIA",AT29)))</formula>
    </cfRule>
    <cfRule type="containsText" dxfId="4699" priority="275" operator="containsText" text="ALTA">
      <formula>NOT(ISERROR(SEARCH("ALTA",AT29)))</formula>
    </cfRule>
  </conditionalFormatting>
  <conditionalFormatting sqref="AT34">
    <cfRule type="containsText" dxfId="4698" priority="270" operator="containsText" text="BAJA">
      <formula>NOT(ISERROR(SEARCH("BAJA",AT34)))</formula>
    </cfRule>
    <cfRule type="containsText" dxfId="4697" priority="271" operator="containsText" text="MEDIA">
      <formula>NOT(ISERROR(SEARCH("MEDIA",AT34)))</formula>
    </cfRule>
    <cfRule type="containsText" dxfId="4696" priority="272" operator="containsText" text="ALTA">
      <formula>NOT(ISERROR(SEARCH("ALTA",AT34)))</formula>
    </cfRule>
  </conditionalFormatting>
  <conditionalFormatting sqref="AT39">
    <cfRule type="containsText" dxfId="4695" priority="267" operator="containsText" text="BAJA">
      <formula>NOT(ISERROR(SEARCH("BAJA",AT39)))</formula>
    </cfRule>
    <cfRule type="containsText" dxfId="4694" priority="268" operator="containsText" text="MEDIA">
      <formula>NOT(ISERROR(SEARCH("MEDIA",AT39)))</formula>
    </cfRule>
    <cfRule type="containsText" dxfId="4693" priority="269" operator="containsText" text="ALTA">
      <formula>NOT(ISERROR(SEARCH("ALTA",AT39)))</formula>
    </cfRule>
  </conditionalFormatting>
  <conditionalFormatting sqref="AT44">
    <cfRule type="containsText" dxfId="4692" priority="264" operator="containsText" text="BAJA">
      <formula>NOT(ISERROR(SEARCH("BAJA",AT44)))</formula>
    </cfRule>
    <cfRule type="containsText" dxfId="4691" priority="265" operator="containsText" text="MEDIA">
      <formula>NOT(ISERROR(SEARCH("MEDIA",AT44)))</formula>
    </cfRule>
    <cfRule type="containsText" dxfId="4690" priority="266" operator="containsText" text="ALTA">
      <formula>NOT(ISERROR(SEARCH("ALTA",AT44)))</formula>
    </cfRule>
  </conditionalFormatting>
  <conditionalFormatting sqref="AN8">
    <cfRule type="containsText" dxfId="4689" priority="261" operator="containsText" text="BAJA">
      <formula>NOT(ISERROR(SEARCH("BAJA",AN8)))</formula>
    </cfRule>
    <cfRule type="containsText" dxfId="4688" priority="262" operator="containsText" text="MEDIA">
      <formula>NOT(ISERROR(SEARCH("MEDIA",AN8)))</formula>
    </cfRule>
    <cfRule type="containsText" dxfId="4687" priority="263" operator="containsText" text="ALTA">
      <formula>NOT(ISERROR(SEARCH("ALTA",AN8)))</formula>
    </cfRule>
  </conditionalFormatting>
  <conditionalFormatting sqref="AO8">
    <cfRule type="containsText" dxfId="4686" priority="258" operator="containsText" text="BAJA">
      <formula>NOT(ISERROR(SEARCH("BAJA",AO8)))</formula>
    </cfRule>
    <cfRule type="containsText" dxfId="4685" priority="259" operator="containsText" text="MEDIA">
      <formula>NOT(ISERROR(SEARCH("MEDIA",AO8)))</formula>
    </cfRule>
    <cfRule type="containsText" dxfId="4684" priority="260" operator="containsText" text="ALTA">
      <formula>NOT(ISERROR(SEARCH("ALTA",AO8)))</formula>
    </cfRule>
  </conditionalFormatting>
  <conditionalFormatting sqref="AN13">
    <cfRule type="containsText" dxfId="4683" priority="255" operator="containsText" text="BAJA">
      <formula>NOT(ISERROR(SEARCH("BAJA",AN13)))</formula>
    </cfRule>
    <cfRule type="containsText" dxfId="4682" priority="256" operator="containsText" text="MEDIA">
      <formula>NOT(ISERROR(SEARCH("MEDIA",AN13)))</formula>
    </cfRule>
    <cfRule type="containsText" dxfId="4681" priority="257" operator="containsText" text="ALTA">
      <formula>NOT(ISERROR(SEARCH("ALTA",AN13)))</formula>
    </cfRule>
  </conditionalFormatting>
  <conditionalFormatting sqref="AO13">
    <cfRule type="containsText" dxfId="4680" priority="252" operator="containsText" text="BAJA">
      <formula>NOT(ISERROR(SEARCH("BAJA",AO13)))</formula>
    </cfRule>
    <cfRule type="containsText" dxfId="4679" priority="253" operator="containsText" text="MEDIA">
      <formula>NOT(ISERROR(SEARCH("MEDIA",AO13)))</formula>
    </cfRule>
    <cfRule type="containsText" dxfId="4678" priority="254" operator="containsText" text="ALTA">
      <formula>NOT(ISERROR(SEARCH("ALTA",AO13)))</formula>
    </cfRule>
  </conditionalFormatting>
  <conditionalFormatting sqref="AN19">
    <cfRule type="containsText" dxfId="4677" priority="249" operator="containsText" text="BAJA">
      <formula>NOT(ISERROR(SEARCH("BAJA",AN19)))</formula>
    </cfRule>
    <cfRule type="containsText" dxfId="4676" priority="250" operator="containsText" text="MEDIA">
      <formula>NOT(ISERROR(SEARCH("MEDIA",AN19)))</formula>
    </cfRule>
    <cfRule type="containsText" dxfId="4675" priority="251" operator="containsText" text="ALTA">
      <formula>NOT(ISERROR(SEARCH("ALTA",AN19)))</formula>
    </cfRule>
  </conditionalFormatting>
  <conditionalFormatting sqref="AO19">
    <cfRule type="containsText" dxfId="4674" priority="246" operator="containsText" text="BAJA">
      <formula>NOT(ISERROR(SEARCH("BAJA",AO19)))</formula>
    </cfRule>
    <cfRule type="containsText" dxfId="4673" priority="247" operator="containsText" text="MEDIA">
      <formula>NOT(ISERROR(SEARCH("MEDIA",AO19)))</formula>
    </cfRule>
    <cfRule type="containsText" dxfId="4672" priority="248" operator="containsText" text="ALTA">
      <formula>NOT(ISERROR(SEARCH("ALTA",AO19)))</formula>
    </cfRule>
  </conditionalFormatting>
  <conditionalFormatting sqref="AN24">
    <cfRule type="containsText" dxfId="4671" priority="243" operator="containsText" text="BAJA">
      <formula>NOT(ISERROR(SEARCH("BAJA",AN24)))</formula>
    </cfRule>
    <cfRule type="containsText" dxfId="4670" priority="244" operator="containsText" text="MEDIA">
      <formula>NOT(ISERROR(SEARCH("MEDIA",AN24)))</formula>
    </cfRule>
    <cfRule type="containsText" dxfId="4669" priority="245" operator="containsText" text="ALTA">
      <formula>NOT(ISERROR(SEARCH("ALTA",AN24)))</formula>
    </cfRule>
  </conditionalFormatting>
  <conditionalFormatting sqref="AO24">
    <cfRule type="containsText" dxfId="4668" priority="240" operator="containsText" text="BAJA">
      <formula>NOT(ISERROR(SEARCH("BAJA",AO24)))</formula>
    </cfRule>
    <cfRule type="containsText" dxfId="4667" priority="241" operator="containsText" text="MEDIA">
      <formula>NOT(ISERROR(SEARCH("MEDIA",AO24)))</formula>
    </cfRule>
    <cfRule type="containsText" dxfId="4666" priority="242" operator="containsText" text="ALTA">
      <formula>NOT(ISERROR(SEARCH("ALTA",AO24)))</formula>
    </cfRule>
  </conditionalFormatting>
  <conditionalFormatting sqref="AN29">
    <cfRule type="containsText" dxfId="4665" priority="237" operator="containsText" text="BAJA">
      <formula>NOT(ISERROR(SEARCH("BAJA",AN29)))</formula>
    </cfRule>
    <cfRule type="containsText" dxfId="4664" priority="238" operator="containsText" text="MEDIA">
      <formula>NOT(ISERROR(SEARCH("MEDIA",AN29)))</formula>
    </cfRule>
    <cfRule type="containsText" dxfId="4663" priority="239" operator="containsText" text="ALTA">
      <formula>NOT(ISERROR(SEARCH("ALTA",AN29)))</formula>
    </cfRule>
  </conditionalFormatting>
  <conditionalFormatting sqref="AO29">
    <cfRule type="containsText" dxfId="4662" priority="234" operator="containsText" text="BAJA">
      <formula>NOT(ISERROR(SEARCH("BAJA",AO29)))</formula>
    </cfRule>
    <cfRule type="containsText" dxfId="4661" priority="235" operator="containsText" text="MEDIA">
      <formula>NOT(ISERROR(SEARCH("MEDIA",AO29)))</formula>
    </cfRule>
    <cfRule type="containsText" dxfId="4660" priority="236" operator="containsText" text="ALTA">
      <formula>NOT(ISERROR(SEARCH("ALTA",AO29)))</formula>
    </cfRule>
  </conditionalFormatting>
  <conditionalFormatting sqref="AN34">
    <cfRule type="containsText" dxfId="4659" priority="231" operator="containsText" text="BAJA">
      <formula>NOT(ISERROR(SEARCH("BAJA",AN34)))</formula>
    </cfRule>
    <cfRule type="containsText" dxfId="4658" priority="232" operator="containsText" text="MEDIA">
      <formula>NOT(ISERROR(SEARCH("MEDIA",AN34)))</formula>
    </cfRule>
    <cfRule type="containsText" dxfId="4657" priority="233" operator="containsText" text="ALTA">
      <formula>NOT(ISERROR(SEARCH("ALTA",AN34)))</formula>
    </cfRule>
  </conditionalFormatting>
  <conditionalFormatting sqref="AO34">
    <cfRule type="containsText" dxfId="4656" priority="228" operator="containsText" text="BAJA">
      <formula>NOT(ISERROR(SEARCH("BAJA",AO34)))</formula>
    </cfRule>
    <cfRule type="containsText" dxfId="4655" priority="229" operator="containsText" text="MEDIA">
      <formula>NOT(ISERROR(SEARCH("MEDIA",AO34)))</formula>
    </cfRule>
    <cfRule type="containsText" dxfId="4654" priority="230" operator="containsText" text="ALTA">
      <formula>NOT(ISERROR(SEARCH("ALTA",AO34)))</formula>
    </cfRule>
  </conditionalFormatting>
  <conditionalFormatting sqref="AN39">
    <cfRule type="containsText" dxfId="4653" priority="225" operator="containsText" text="BAJA">
      <formula>NOT(ISERROR(SEARCH("BAJA",AN39)))</formula>
    </cfRule>
    <cfRule type="containsText" dxfId="4652" priority="226" operator="containsText" text="MEDIA">
      <formula>NOT(ISERROR(SEARCH("MEDIA",AN39)))</formula>
    </cfRule>
    <cfRule type="containsText" dxfId="4651" priority="227" operator="containsText" text="ALTA">
      <formula>NOT(ISERROR(SEARCH("ALTA",AN39)))</formula>
    </cfRule>
  </conditionalFormatting>
  <conditionalFormatting sqref="AO39">
    <cfRule type="containsText" dxfId="4650" priority="222" operator="containsText" text="BAJA">
      <formula>NOT(ISERROR(SEARCH("BAJA",AO39)))</formula>
    </cfRule>
    <cfRule type="containsText" dxfId="4649" priority="223" operator="containsText" text="MEDIA">
      <formula>NOT(ISERROR(SEARCH("MEDIA",AO39)))</formula>
    </cfRule>
    <cfRule type="containsText" dxfId="4648" priority="224" operator="containsText" text="ALTA">
      <formula>NOT(ISERROR(SEARCH("ALTA",AO39)))</formula>
    </cfRule>
  </conditionalFormatting>
  <conditionalFormatting sqref="AN44">
    <cfRule type="containsText" dxfId="4647" priority="219" operator="containsText" text="BAJA">
      <formula>NOT(ISERROR(SEARCH("BAJA",AN44)))</formula>
    </cfRule>
    <cfRule type="containsText" dxfId="4646" priority="220" operator="containsText" text="MEDIA">
      <formula>NOT(ISERROR(SEARCH("MEDIA",AN44)))</formula>
    </cfRule>
    <cfRule type="containsText" dxfId="4645" priority="221" operator="containsText" text="ALTA">
      <formula>NOT(ISERROR(SEARCH("ALTA",AN44)))</formula>
    </cfRule>
  </conditionalFormatting>
  <conditionalFormatting sqref="AO44">
    <cfRule type="containsText" dxfId="4644" priority="216" operator="containsText" text="BAJA">
      <formula>NOT(ISERROR(SEARCH("BAJA",AO44)))</formula>
    </cfRule>
    <cfRule type="containsText" dxfId="4643" priority="217" operator="containsText" text="MEDIA">
      <formula>NOT(ISERROR(SEARCH("MEDIA",AO44)))</formula>
    </cfRule>
    <cfRule type="containsText" dxfId="4642" priority="218" operator="containsText" text="ALTA">
      <formula>NOT(ISERROR(SEARCH("ALTA",AO44)))</formula>
    </cfRule>
  </conditionalFormatting>
  <conditionalFormatting sqref="X3">
    <cfRule type="containsText" dxfId="4641" priority="213" operator="containsText" text="BAJA">
      <formula>NOT(ISERROR(SEARCH("BAJA",X3)))</formula>
    </cfRule>
    <cfRule type="containsText" dxfId="4640" priority="214" operator="containsText" text="MEDIA">
      <formula>NOT(ISERROR(SEARCH("MEDIA",X3)))</formula>
    </cfRule>
    <cfRule type="containsText" dxfId="4639" priority="215" operator="containsText" text="ALTA">
      <formula>NOT(ISERROR(SEARCH("ALTA",X3)))</formula>
    </cfRule>
  </conditionalFormatting>
  <conditionalFormatting sqref="AP8 AP13 AP19 AP24 AP29 AP34 AP39 AP44">
    <cfRule type="containsText" dxfId="4638" priority="210" operator="containsText" text="BAJA">
      <formula>NOT(ISERROR(SEARCH("BAJA",AP8)))</formula>
    </cfRule>
    <cfRule type="containsText" dxfId="4637" priority="211" operator="containsText" text="MEDIA">
      <formula>NOT(ISERROR(SEARCH("MEDIA",AP8)))</formula>
    </cfRule>
    <cfRule type="containsText" dxfId="4636" priority="212" operator="containsText" text="ALTA">
      <formula>NOT(ISERROR(SEARCH("ALTA",AP8)))</formula>
    </cfRule>
  </conditionalFormatting>
  <conditionalFormatting sqref="AR3">
    <cfRule type="containsText" dxfId="4635" priority="207" operator="containsText" text="BAJA">
      <formula>NOT(ISERROR(SEARCH("BAJA",AR3)))</formula>
    </cfRule>
    <cfRule type="containsText" dxfId="4634" priority="208" operator="containsText" text="MEDIA">
      <formula>NOT(ISERROR(SEARCH("MEDIA",AR3)))</formula>
    </cfRule>
    <cfRule type="containsText" dxfId="4633" priority="209" operator="containsText" text="ALTA">
      <formula>NOT(ISERROR(SEARCH("ALTA",AR3)))</formula>
    </cfRule>
  </conditionalFormatting>
  <conditionalFormatting sqref="AS3">
    <cfRule type="containsText" dxfId="4632" priority="204" operator="containsText" text="BAJA">
      <formula>NOT(ISERROR(SEARCH("BAJA",AS3)))</formula>
    </cfRule>
    <cfRule type="containsText" dxfId="4631" priority="205" operator="containsText" text="MEDIA">
      <formula>NOT(ISERROR(SEARCH("MEDIA",AS3)))</formula>
    </cfRule>
    <cfRule type="containsText" dxfId="4630" priority="206" operator="containsText" text="ALTA">
      <formula>NOT(ISERROR(SEARCH("ALTA",AS3)))</formula>
    </cfRule>
  </conditionalFormatting>
  <conditionalFormatting sqref="AR8">
    <cfRule type="containsText" dxfId="4629" priority="201" operator="containsText" text="BAJA">
      <formula>NOT(ISERROR(SEARCH("BAJA",AR8)))</formula>
    </cfRule>
    <cfRule type="containsText" dxfId="4628" priority="202" operator="containsText" text="MEDIA">
      <formula>NOT(ISERROR(SEARCH("MEDIA",AR8)))</formula>
    </cfRule>
    <cfRule type="containsText" dxfId="4627" priority="203" operator="containsText" text="ALTA">
      <formula>NOT(ISERROR(SEARCH("ALTA",AR8)))</formula>
    </cfRule>
  </conditionalFormatting>
  <conditionalFormatting sqref="AS8">
    <cfRule type="containsText" dxfId="4626" priority="198" operator="containsText" text="BAJA">
      <formula>NOT(ISERROR(SEARCH("BAJA",AS8)))</formula>
    </cfRule>
    <cfRule type="containsText" dxfId="4625" priority="199" operator="containsText" text="MEDIA">
      <formula>NOT(ISERROR(SEARCH("MEDIA",AS8)))</formula>
    </cfRule>
    <cfRule type="containsText" dxfId="4624" priority="200" operator="containsText" text="ALTA">
      <formula>NOT(ISERROR(SEARCH("ALTA",AS8)))</formula>
    </cfRule>
  </conditionalFormatting>
  <conditionalFormatting sqref="AR13">
    <cfRule type="containsText" dxfId="4623" priority="195" operator="containsText" text="BAJA">
      <formula>NOT(ISERROR(SEARCH("BAJA",AR13)))</formula>
    </cfRule>
    <cfRule type="containsText" dxfId="4622" priority="196" operator="containsText" text="MEDIA">
      <formula>NOT(ISERROR(SEARCH("MEDIA",AR13)))</formula>
    </cfRule>
    <cfRule type="containsText" dxfId="4621" priority="197" operator="containsText" text="ALTA">
      <formula>NOT(ISERROR(SEARCH("ALTA",AR13)))</formula>
    </cfRule>
  </conditionalFormatting>
  <conditionalFormatting sqref="AS13">
    <cfRule type="containsText" dxfId="4620" priority="192" operator="containsText" text="BAJA">
      <formula>NOT(ISERROR(SEARCH("BAJA",AS13)))</formula>
    </cfRule>
    <cfRule type="containsText" dxfId="4619" priority="193" operator="containsText" text="MEDIA">
      <formula>NOT(ISERROR(SEARCH("MEDIA",AS13)))</formula>
    </cfRule>
    <cfRule type="containsText" dxfId="4618" priority="194" operator="containsText" text="ALTA">
      <formula>NOT(ISERROR(SEARCH("ALTA",AS13)))</formula>
    </cfRule>
  </conditionalFormatting>
  <conditionalFormatting sqref="AR19">
    <cfRule type="containsText" dxfId="4617" priority="189" operator="containsText" text="BAJA">
      <formula>NOT(ISERROR(SEARCH("BAJA",AR19)))</formula>
    </cfRule>
    <cfRule type="containsText" dxfId="4616" priority="190" operator="containsText" text="MEDIA">
      <formula>NOT(ISERROR(SEARCH("MEDIA",AR19)))</formula>
    </cfRule>
    <cfRule type="containsText" dxfId="4615" priority="191" operator="containsText" text="ALTA">
      <formula>NOT(ISERROR(SEARCH("ALTA",AR19)))</formula>
    </cfRule>
  </conditionalFormatting>
  <conditionalFormatting sqref="AS19">
    <cfRule type="containsText" dxfId="4614" priority="186" operator="containsText" text="BAJA">
      <formula>NOT(ISERROR(SEARCH("BAJA",AS19)))</formula>
    </cfRule>
    <cfRule type="containsText" dxfId="4613" priority="187" operator="containsText" text="MEDIA">
      <formula>NOT(ISERROR(SEARCH("MEDIA",AS19)))</formula>
    </cfRule>
    <cfRule type="containsText" dxfId="4612" priority="188" operator="containsText" text="ALTA">
      <formula>NOT(ISERROR(SEARCH("ALTA",AS19)))</formula>
    </cfRule>
  </conditionalFormatting>
  <conditionalFormatting sqref="AR24">
    <cfRule type="containsText" dxfId="4611" priority="183" operator="containsText" text="BAJA">
      <formula>NOT(ISERROR(SEARCH("BAJA",AR24)))</formula>
    </cfRule>
    <cfRule type="containsText" dxfId="4610" priority="184" operator="containsText" text="MEDIA">
      <formula>NOT(ISERROR(SEARCH("MEDIA",AR24)))</formula>
    </cfRule>
    <cfRule type="containsText" dxfId="4609" priority="185" operator="containsText" text="ALTA">
      <formula>NOT(ISERROR(SEARCH("ALTA",AR24)))</formula>
    </cfRule>
  </conditionalFormatting>
  <conditionalFormatting sqref="AS24">
    <cfRule type="containsText" dxfId="4608" priority="180" operator="containsText" text="BAJA">
      <formula>NOT(ISERROR(SEARCH("BAJA",AS24)))</formula>
    </cfRule>
    <cfRule type="containsText" dxfId="4607" priority="181" operator="containsText" text="MEDIA">
      <formula>NOT(ISERROR(SEARCH("MEDIA",AS24)))</formula>
    </cfRule>
    <cfRule type="containsText" dxfId="4606" priority="182" operator="containsText" text="ALTA">
      <formula>NOT(ISERROR(SEARCH("ALTA",AS24)))</formula>
    </cfRule>
  </conditionalFormatting>
  <conditionalFormatting sqref="AR29">
    <cfRule type="containsText" dxfId="4605" priority="177" operator="containsText" text="BAJA">
      <formula>NOT(ISERROR(SEARCH("BAJA",AR29)))</formula>
    </cfRule>
    <cfRule type="containsText" dxfId="4604" priority="178" operator="containsText" text="MEDIA">
      <formula>NOT(ISERROR(SEARCH("MEDIA",AR29)))</formula>
    </cfRule>
    <cfRule type="containsText" dxfId="4603" priority="179" operator="containsText" text="ALTA">
      <formula>NOT(ISERROR(SEARCH("ALTA",AR29)))</formula>
    </cfRule>
  </conditionalFormatting>
  <conditionalFormatting sqref="AS29">
    <cfRule type="containsText" dxfId="4602" priority="174" operator="containsText" text="BAJA">
      <formula>NOT(ISERROR(SEARCH("BAJA",AS29)))</formula>
    </cfRule>
    <cfRule type="containsText" dxfId="4601" priority="175" operator="containsText" text="MEDIA">
      <formula>NOT(ISERROR(SEARCH("MEDIA",AS29)))</formula>
    </cfRule>
    <cfRule type="containsText" dxfId="4600" priority="176" operator="containsText" text="ALTA">
      <formula>NOT(ISERROR(SEARCH("ALTA",AS29)))</formula>
    </cfRule>
  </conditionalFormatting>
  <conditionalFormatting sqref="AR34">
    <cfRule type="containsText" dxfId="4599" priority="171" operator="containsText" text="BAJA">
      <formula>NOT(ISERROR(SEARCH("BAJA",AR34)))</formula>
    </cfRule>
    <cfRule type="containsText" dxfId="4598" priority="172" operator="containsText" text="MEDIA">
      <formula>NOT(ISERROR(SEARCH("MEDIA",AR34)))</formula>
    </cfRule>
    <cfRule type="containsText" dxfId="4597" priority="173" operator="containsText" text="ALTA">
      <formula>NOT(ISERROR(SEARCH("ALTA",AR34)))</formula>
    </cfRule>
  </conditionalFormatting>
  <conditionalFormatting sqref="AS34">
    <cfRule type="containsText" dxfId="4596" priority="168" operator="containsText" text="BAJA">
      <formula>NOT(ISERROR(SEARCH("BAJA",AS34)))</formula>
    </cfRule>
    <cfRule type="containsText" dxfId="4595" priority="169" operator="containsText" text="MEDIA">
      <formula>NOT(ISERROR(SEARCH("MEDIA",AS34)))</formula>
    </cfRule>
    <cfRule type="containsText" dxfId="4594" priority="170" operator="containsText" text="ALTA">
      <formula>NOT(ISERROR(SEARCH("ALTA",AS34)))</formula>
    </cfRule>
  </conditionalFormatting>
  <conditionalFormatting sqref="AR39">
    <cfRule type="containsText" dxfId="4593" priority="165" operator="containsText" text="BAJA">
      <formula>NOT(ISERROR(SEARCH("BAJA",AR39)))</formula>
    </cfRule>
    <cfRule type="containsText" dxfId="4592" priority="166" operator="containsText" text="MEDIA">
      <formula>NOT(ISERROR(SEARCH("MEDIA",AR39)))</formula>
    </cfRule>
    <cfRule type="containsText" dxfId="4591" priority="167" operator="containsText" text="ALTA">
      <formula>NOT(ISERROR(SEARCH("ALTA",AR39)))</formula>
    </cfRule>
  </conditionalFormatting>
  <conditionalFormatting sqref="AS39">
    <cfRule type="containsText" dxfId="4590" priority="162" operator="containsText" text="BAJA">
      <formula>NOT(ISERROR(SEARCH("BAJA",AS39)))</formula>
    </cfRule>
    <cfRule type="containsText" dxfId="4589" priority="163" operator="containsText" text="MEDIA">
      <formula>NOT(ISERROR(SEARCH("MEDIA",AS39)))</formula>
    </cfRule>
    <cfRule type="containsText" dxfId="4588" priority="164" operator="containsText" text="ALTA">
      <formula>NOT(ISERROR(SEARCH("ALTA",AS39)))</formula>
    </cfRule>
  </conditionalFormatting>
  <conditionalFormatting sqref="AR44">
    <cfRule type="containsText" dxfId="4587" priority="159" operator="containsText" text="BAJA">
      <formula>NOT(ISERROR(SEARCH("BAJA",AR44)))</formula>
    </cfRule>
    <cfRule type="containsText" dxfId="4586" priority="160" operator="containsText" text="MEDIA">
      <formula>NOT(ISERROR(SEARCH("MEDIA",AR44)))</formula>
    </cfRule>
    <cfRule type="containsText" dxfId="4585" priority="161" operator="containsText" text="ALTA">
      <formula>NOT(ISERROR(SEARCH("ALTA",AR44)))</formula>
    </cfRule>
  </conditionalFormatting>
  <conditionalFormatting sqref="AS44">
    <cfRule type="containsText" dxfId="4584" priority="156" operator="containsText" text="BAJA">
      <formula>NOT(ISERROR(SEARCH("BAJA",AS44)))</formula>
    </cfRule>
    <cfRule type="containsText" dxfId="4583" priority="157" operator="containsText" text="MEDIA">
      <formula>NOT(ISERROR(SEARCH("MEDIA",AS44)))</formula>
    </cfRule>
    <cfRule type="containsText" dxfId="4582" priority="158" operator="containsText" text="ALTA">
      <formula>NOT(ISERROR(SEARCH("ALTA",AS44)))</formula>
    </cfRule>
  </conditionalFormatting>
  <conditionalFormatting sqref="N3">
    <cfRule type="containsText" dxfId="4581" priority="148" operator="containsText" text="BAJA">
      <formula>NOT(ISERROR(SEARCH("BAJA",N3)))</formula>
    </cfRule>
    <cfRule type="containsText" dxfId="4580" priority="149" operator="containsText" text="MEDIA">
      <formula>NOT(ISERROR(SEARCH("MEDIA",N3)))</formula>
    </cfRule>
    <cfRule type="containsText" dxfId="4579" priority="150" operator="containsText" text="ALTA">
      <formula>NOT(ISERROR(SEARCH("ALTA",N3)))</formula>
    </cfRule>
  </conditionalFormatting>
  <conditionalFormatting sqref="R3:R4">
    <cfRule type="containsText" dxfId="4578" priority="145" operator="containsText" text="BAJA">
      <formula>NOT(ISERROR(SEARCH("BAJA",R3)))</formula>
    </cfRule>
    <cfRule type="containsText" dxfId="4577" priority="146" operator="containsText" text="MEDIA">
      <formula>NOT(ISERROR(SEARCH("MEDIA",R3)))</formula>
    </cfRule>
    <cfRule type="containsText" dxfId="4576" priority="147" operator="containsText" text="ALTA">
      <formula>NOT(ISERROR(SEARCH("ALTA",R3)))</formula>
    </cfRule>
  </conditionalFormatting>
  <conditionalFormatting sqref="T3:T4">
    <cfRule type="containsText" dxfId="4575" priority="142" operator="containsText" text="BAJA">
      <formula>NOT(ISERROR(SEARCH("BAJA",T3)))</formula>
    </cfRule>
    <cfRule type="containsText" dxfId="4574" priority="143" operator="containsText" text="MEDIA">
      <formula>NOT(ISERROR(SEARCH("MEDIA",T3)))</formula>
    </cfRule>
    <cfRule type="containsText" dxfId="4573" priority="144" operator="containsText" text="ALTA">
      <formula>NOT(ISERROR(SEARCH("ALTA",T3)))</formula>
    </cfRule>
  </conditionalFormatting>
  <conditionalFormatting sqref="Y3">
    <cfRule type="containsText" dxfId="4572" priority="139" operator="containsText" text="BAJA">
      <formula>NOT(ISERROR(SEARCH("BAJA",Y3)))</formula>
    </cfRule>
    <cfRule type="containsText" dxfId="4571" priority="140" operator="containsText" text="MEDIA">
      <formula>NOT(ISERROR(SEARCH("MEDIA",Y3)))</formula>
    </cfRule>
    <cfRule type="containsText" dxfId="4570" priority="141" operator="containsText" text="ALTA">
      <formula>NOT(ISERROR(SEARCH("ALTA",Y3)))</formula>
    </cfRule>
  </conditionalFormatting>
  <conditionalFormatting sqref="Y4">
    <cfRule type="containsText" dxfId="4569" priority="136" operator="containsText" text="BAJA">
      <formula>NOT(ISERROR(SEARCH("BAJA",Y4)))</formula>
    </cfRule>
    <cfRule type="containsText" dxfId="4568" priority="137" operator="containsText" text="MEDIA">
      <formula>NOT(ISERROR(SEARCH("MEDIA",Y4)))</formula>
    </cfRule>
    <cfRule type="containsText" dxfId="4567" priority="138" operator="containsText" text="ALTA">
      <formula>NOT(ISERROR(SEARCH("ALTA",Y4)))</formula>
    </cfRule>
  </conditionalFormatting>
  <conditionalFormatting sqref="AB3">
    <cfRule type="containsText" dxfId="4566" priority="133" operator="containsText" text="BAJA">
      <formula>NOT(ISERROR(SEARCH("BAJA",AB3)))</formula>
    </cfRule>
    <cfRule type="containsText" dxfId="4565" priority="134" operator="containsText" text="MEDIA">
      <formula>NOT(ISERROR(SEARCH("MEDIA",AB3)))</formula>
    </cfRule>
    <cfRule type="containsText" dxfId="4564" priority="135" operator="containsText" text="ALTA">
      <formula>NOT(ISERROR(SEARCH("ALTA",AB3)))</formula>
    </cfRule>
  </conditionalFormatting>
  <conditionalFormatting sqref="AB4">
    <cfRule type="containsText" dxfId="4563" priority="130" operator="containsText" text="BAJA">
      <formula>NOT(ISERROR(SEARCH("BAJA",AB4)))</formula>
    </cfRule>
    <cfRule type="containsText" dxfId="4562" priority="131" operator="containsText" text="MEDIA">
      <formula>NOT(ISERROR(SEARCH("MEDIA",AB4)))</formula>
    </cfRule>
    <cfRule type="containsText" dxfId="4561" priority="132" operator="containsText" text="ALTA">
      <formula>NOT(ISERROR(SEARCH("ALTA",AB4)))</formula>
    </cfRule>
  </conditionalFormatting>
  <conditionalFormatting sqref="AC3">
    <cfRule type="containsText" dxfId="4560" priority="127" operator="containsText" text="BAJA">
      <formula>NOT(ISERROR(SEARCH("BAJA",AC3)))</formula>
    </cfRule>
    <cfRule type="containsText" dxfId="4559" priority="128" operator="containsText" text="MEDIA">
      <formula>NOT(ISERROR(SEARCH("MEDIA",AC3)))</formula>
    </cfRule>
    <cfRule type="containsText" dxfId="4558" priority="129" operator="containsText" text="ALTA">
      <formula>NOT(ISERROR(SEARCH("ALTA",AC3)))</formula>
    </cfRule>
  </conditionalFormatting>
  <conditionalFormatting sqref="AC4">
    <cfRule type="containsText" dxfId="4557" priority="124" operator="containsText" text="BAJA">
      <formula>NOT(ISERROR(SEARCH("BAJA",AC4)))</formula>
    </cfRule>
    <cfRule type="containsText" dxfId="4556" priority="125" operator="containsText" text="MEDIA">
      <formula>NOT(ISERROR(SEARCH("MEDIA",AC4)))</formula>
    </cfRule>
    <cfRule type="containsText" dxfId="4555" priority="126" operator="containsText" text="ALTA">
      <formula>NOT(ISERROR(SEARCH("ALTA",AC4)))</formula>
    </cfRule>
  </conditionalFormatting>
  <conditionalFormatting sqref="AE3">
    <cfRule type="containsText" dxfId="4554" priority="121" operator="containsText" text="BAJA">
      <formula>NOT(ISERROR(SEARCH("BAJA",AE3)))</formula>
    </cfRule>
    <cfRule type="containsText" dxfId="4553" priority="122" operator="containsText" text="MEDIA">
      <formula>NOT(ISERROR(SEARCH("MEDIA",AE3)))</formula>
    </cfRule>
    <cfRule type="containsText" dxfId="4552" priority="123" operator="containsText" text="ALTA">
      <formula>NOT(ISERROR(SEARCH("ALTA",AE3)))</formula>
    </cfRule>
  </conditionalFormatting>
  <conditionalFormatting sqref="AF4">
    <cfRule type="containsText" dxfId="4551" priority="118" operator="containsText" text="BAJA">
      <formula>NOT(ISERROR(SEARCH("BAJA",AF4)))</formula>
    </cfRule>
    <cfRule type="containsText" dxfId="4550" priority="119" operator="containsText" text="MEDIA">
      <formula>NOT(ISERROR(SEARCH("MEDIA",AF4)))</formula>
    </cfRule>
    <cfRule type="containsText" dxfId="4549" priority="120" operator="containsText" text="ALTA">
      <formula>NOT(ISERROR(SEARCH("ALTA",AF4)))</formula>
    </cfRule>
  </conditionalFormatting>
  <conditionalFormatting sqref="AK3">
    <cfRule type="containsText" dxfId="4548" priority="115" operator="containsText" text="BAJA">
      <formula>NOT(ISERROR(SEARCH("BAJA",AK3)))</formula>
    </cfRule>
    <cfRule type="containsText" dxfId="4547" priority="116" operator="containsText" text="MEDIA">
      <formula>NOT(ISERROR(SEARCH("MEDIA",AK3)))</formula>
    </cfRule>
    <cfRule type="containsText" dxfId="4546" priority="117" operator="containsText" text="ALTA">
      <formula>NOT(ISERROR(SEARCH("ALTA",AK3)))</formula>
    </cfRule>
  </conditionalFormatting>
  <conditionalFormatting sqref="AK4">
    <cfRule type="containsText" dxfId="4545" priority="112" operator="containsText" text="BAJA">
      <formula>NOT(ISERROR(SEARCH("BAJA",AK4)))</formula>
    </cfRule>
    <cfRule type="containsText" dxfId="4544" priority="113" operator="containsText" text="MEDIA">
      <formula>NOT(ISERROR(SEARCH("MEDIA",AK4)))</formula>
    </cfRule>
    <cfRule type="containsText" dxfId="4543" priority="114" operator="containsText" text="ALTA">
      <formula>NOT(ISERROR(SEARCH("ALTA",AK4)))</formula>
    </cfRule>
  </conditionalFormatting>
  <conditionalFormatting sqref="N13">
    <cfRule type="containsText" dxfId="4542" priority="109" operator="containsText" text="BAJA">
      <formula>NOT(ISERROR(SEARCH("BAJA",N13)))</formula>
    </cfRule>
    <cfRule type="containsText" dxfId="4541" priority="110" operator="containsText" text="MEDIA">
      <formula>NOT(ISERROR(SEARCH("MEDIA",N13)))</formula>
    </cfRule>
    <cfRule type="containsText" dxfId="4540" priority="111" operator="containsText" text="ALTA">
      <formula>NOT(ISERROR(SEARCH("ALTA",N13)))</formula>
    </cfRule>
  </conditionalFormatting>
  <conditionalFormatting sqref="O13">
    <cfRule type="containsText" dxfId="4539" priority="106" operator="containsText" text="BAJA">
      <formula>NOT(ISERROR(SEARCH("BAJA",O13)))</formula>
    </cfRule>
    <cfRule type="containsText" dxfId="4538" priority="107" operator="containsText" text="MEDIA">
      <formula>NOT(ISERROR(SEARCH("MEDIA",O13)))</formula>
    </cfRule>
    <cfRule type="containsText" dxfId="4537" priority="108" operator="containsText" text="ALTA">
      <formula>NOT(ISERROR(SEARCH("ALTA",O13)))</formula>
    </cfRule>
  </conditionalFormatting>
  <conditionalFormatting sqref="O14">
    <cfRule type="containsText" dxfId="4536" priority="103" operator="containsText" text="BAJA">
      <formula>NOT(ISERROR(SEARCH("BAJA",O14)))</formula>
    </cfRule>
    <cfRule type="containsText" dxfId="4535" priority="104" operator="containsText" text="MEDIA">
      <formula>NOT(ISERROR(SEARCH("MEDIA",O14)))</formula>
    </cfRule>
    <cfRule type="containsText" dxfId="4534" priority="105" operator="containsText" text="ALTA">
      <formula>NOT(ISERROR(SEARCH("ALTA",O14)))</formula>
    </cfRule>
  </conditionalFormatting>
  <conditionalFormatting sqref="O15:O16">
    <cfRule type="containsText" dxfId="4533" priority="100" operator="containsText" text="BAJA">
      <formula>NOT(ISERROR(SEARCH("BAJA",O15)))</formula>
    </cfRule>
    <cfRule type="containsText" dxfId="4532" priority="101" operator="containsText" text="MEDIA">
      <formula>NOT(ISERROR(SEARCH("MEDIA",O15)))</formula>
    </cfRule>
    <cfRule type="containsText" dxfId="4531" priority="102" operator="containsText" text="ALTA">
      <formula>NOT(ISERROR(SEARCH("ALTA",O15)))</formula>
    </cfRule>
  </conditionalFormatting>
  <conditionalFormatting sqref="P13">
    <cfRule type="containsText" dxfId="4530" priority="97" operator="containsText" text="BAJA">
      <formula>NOT(ISERROR(SEARCH("BAJA",P13)))</formula>
    </cfRule>
    <cfRule type="containsText" dxfId="4529" priority="98" operator="containsText" text="MEDIA">
      <formula>NOT(ISERROR(SEARCH("MEDIA",P13)))</formula>
    </cfRule>
    <cfRule type="containsText" dxfId="4528" priority="99" operator="containsText" text="ALTA">
      <formula>NOT(ISERROR(SEARCH("ALTA",P13)))</formula>
    </cfRule>
  </conditionalFormatting>
  <conditionalFormatting sqref="P14">
    <cfRule type="containsText" dxfId="4527" priority="94" operator="containsText" text="BAJA">
      <formula>NOT(ISERROR(SEARCH("BAJA",P14)))</formula>
    </cfRule>
    <cfRule type="containsText" dxfId="4526" priority="95" operator="containsText" text="MEDIA">
      <formula>NOT(ISERROR(SEARCH("MEDIA",P14)))</formula>
    </cfRule>
    <cfRule type="containsText" dxfId="4525" priority="96" operator="containsText" text="ALTA">
      <formula>NOT(ISERROR(SEARCH("ALTA",P14)))</formula>
    </cfRule>
  </conditionalFormatting>
  <conditionalFormatting sqref="R13:R17">
    <cfRule type="containsText" dxfId="4524" priority="91" operator="containsText" text="BAJA">
      <formula>NOT(ISERROR(SEARCH("BAJA",R13)))</formula>
    </cfRule>
    <cfRule type="containsText" dxfId="4523" priority="92" operator="containsText" text="MEDIA">
      <formula>NOT(ISERROR(SEARCH("MEDIA",R13)))</formula>
    </cfRule>
    <cfRule type="containsText" dxfId="4522" priority="93" operator="containsText" text="ALTA">
      <formula>NOT(ISERROR(SEARCH("ALTA",R13)))</formula>
    </cfRule>
  </conditionalFormatting>
  <conditionalFormatting sqref="R18">
    <cfRule type="containsText" dxfId="4521" priority="88" operator="containsText" text="BAJA">
      <formula>NOT(ISERROR(SEARCH("BAJA",R18)))</formula>
    </cfRule>
    <cfRule type="containsText" dxfId="4520" priority="89" operator="containsText" text="MEDIA">
      <formula>NOT(ISERROR(SEARCH("MEDIA",R18)))</formula>
    </cfRule>
    <cfRule type="containsText" dxfId="4519" priority="90" operator="containsText" text="ALTA">
      <formula>NOT(ISERROR(SEARCH("ALTA",R18)))</formula>
    </cfRule>
  </conditionalFormatting>
  <conditionalFormatting sqref="T13:T17">
    <cfRule type="containsText" dxfId="4518" priority="85" operator="containsText" text="BAJA">
      <formula>NOT(ISERROR(SEARCH("BAJA",T13)))</formula>
    </cfRule>
    <cfRule type="containsText" dxfId="4517" priority="86" operator="containsText" text="MEDIA">
      <formula>NOT(ISERROR(SEARCH("MEDIA",T13)))</formula>
    </cfRule>
    <cfRule type="containsText" dxfId="4516" priority="87" operator="containsText" text="ALTA">
      <formula>NOT(ISERROR(SEARCH("ALTA",T13)))</formula>
    </cfRule>
  </conditionalFormatting>
  <conditionalFormatting sqref="T18">
    <cfRule type="containsText" dxfId="4515" priority="82" operator="containsText" text="BAJA">
      <formula>NOT(ISERROR(SEARCH("BAJA",T18)))</formula>
    </cfRule>
    <cfRule type="containsText" dxfId="4514" priority="83" operator="containsText" text="MEDIA">
      <formula>NOT(ISERROR(SEARCH("MEDIA",T18)))</formula>
    </cfRule>
    <cfRule type="containsText" dxfId="4513" priority="84" operator="containsText" text="ALTA">
      <formula>NOT(ISERROR(SEARCH("ALTA",T18)))</formula>
    </cfRule>
  </conditionalFormatting>
  <conditionalFormatting sqref="V13">
    <cfRule type="containsText" dxfId="4512" priority="79" operator="containsText" text="BAJA">
      <formula>NOT(ISERROR(SEARCH("BAJA",V13)))</formula>
    </cfRule>
    <cfRule type="containsText" dxfId="4511" priority="80" operator="containsText" text="MEDIA">
      <formula>NOT(ISERROR(SEARCH("MEDIA",V13)))</formula>
    </cfRule>
    <cfRule type="containsText" dxfId="4510" priority="81" operator="containsText" text="ALTA">
      <formula>NOT(ISERROR(SEARCH("ALTA",V13)))</formula>
    </cfRule>
  </conditionalFormatting>
  <conditionalFormatting sqref="W13">
    <cfRule type="containsText" dxfId="4509" priority="76" operator="containsText" text="BAJA">
      <formula>NOT(ISERROR(SEARCH("BAJA",W13)))</formula>
    </cfRule>
    <cfRule type="containsText" dxfId="4508" priority="77" operator="containsText" text="MEDIA">
      <formula>NOT(ISERROR(SEARCH("MEDIA",W13)))</formula>
    </cfRule>
    <cfRule type="containsText" dxfId="4507" priority="78" operator="containsText" text="ALTA">
      <formula>NOT(ISERROR(SEARCH("ALTA",W13)))</formula>
    </cfRule>
  </conditionalFormatting>
  <conditionalFormatting sqref="Y13">
    <cfRule type="containsText" dxfId="4506" priority="73" operator="containsText" text="BAJA">
      <formula>NOT(ISERROR(SEARCH("BAJA",Y13)))</formula>
    </cfRule>
    <cfRule type="containsText" dxfId="4505" priority="74" operator="containsText" text="MEDIA">
      <formula>NOT(ISERROR(SEARCH("MEDIA",Y13)))</formula>
    </cfRule>
    <cfRule type="containsText" dxfId="4504" priority="75" operator="containsText" text="ALTA">
      <formula>NOT(ISERROR(SEARCH("ALTA",Y13)))</formula>
    </cfRule>
  </conditionalFormatting>
  <conditionalFormatting sqref="Y14">
    <cfRule type="containsText" dxfId="4503" priority="70" operator="containsText" text="BAJA">
      <formula>NOT(ISERROR(SEARCH("BAJA",Y14)))</formula>
    </cfRule>
    <cfRule type="containsText" dxfId="4502" priority="71" operator="containsText" text="MEDIA">
      <formula>NOT(ISERROR(SEARCH("MEDIA",Y14)))</formula>
    </cfRule>
    <cfRule type="containsText" dxfId="4501" priority="72" operator="containsText" text="ALTA">
      <formula>NOT(ISERROR(SEARCH("ALTA",Y14)))</formula>
    </cfRule>
  </conditionalFormatting>
  <conditionalFormatting sqref="Y15:Y16">
    <cfRule type="containsText" dxfId="4500" priority="67" operator="containsText" text="BAJA">
      <formula>NOT(ISERROR(SEARCH("BAJA",Y15)))</formula>
    </cfRule>
    <cfRule type="containsText" dxfId="4499" priority="68" operator="containsText" text="MEDIA">
      <formula>NOT(ISERROR(SEARCH("MEDIA",Y15)))</formula>
    </cfRule>
    <cfRule type="containsText" dxfId="4498" priority="69" operator="containsText" text="ALTA">
      <formula>NOT(ISERROR(SEARCH("ALTA",Y15)))</formula>
    </cfRule>
  </conditionalFormatting>
  <conditionalFormatting sqref="Y17">
    <cfRule type="containsText" dxfId="4497" priority="64" operator="containsText" text="BAJA">
      <formula>NOT(ISERROR(SEARCH("BAJA",Y17)))</formula>
    </cfRule>
    <cfRule type="containsText" dxfId="4496" priority="65" operator="containsText" text="MEDIA">
      <formula>NOT(ISERROR(SEARCH("MEDIA",Y17)))</formula>
    </cfRule>
    <cfRule type="containsText" dxfId="4495" priority="66" operator="containsText" text="ALTA">
      <formula>NOT(ISERROR(SEARCH("ALTA",Y17)))</formula>
    </cfRule>
  </conditionalFormatting>
  <conditionalFormatting sqref="Z13">
    <cfRule type="containsText" dxfId="4494" priority="61" operator="containsText" text="BAJA">
      <formula>NOT(ISERROR(SEARCH("BAJA",Z13)))</formula>
    </cfRule>
    <cfRule type="containsText" dxfId="4493" priority="62" operator="containsText" text="MEDIA">
      <formula>NOT(ISERROR(SEARCH("MEDIA",Z13)))</formula>
    </cfRule>
    <cfRule type="containsText" dxfId="4492" priority="63" operator="containsText" text="ALTA">
      <formula>NOT(ISERROR(SEARCH("ALTA",Z13)))</formula>
    </cfRule>
  </conditionalFormatting>
  <conditionalFormatting sqref="AB13">
    <cfRule type="containsText" dxfId="4491" priority="58" operator="containsText" text="BAJA">
      <formula>NOT(ISERROR(SEARCH("BAJA",AB13)))</formula>
    </cfRule>
    <cfRule type="containsText" dxfId="4490" priority="59" operator="containsText" text="MEDIA">
      <formula>NOT(ISERROR(SEARCH("MEDIA",AB13)))</formula>
    </cfRule>
    <cfRule type="containsText" dxfId="4489" priority="60" operator="containsText" text="ALTA">
      <formula>NOT(ISERROR(SEARCH("ALTA",AB13)))</formula>
    </cfRule>
  </conditionalFormatting>
  <conditionalFormatting sqref="AB15:AB16">
    <cfRule type="containsText" dxfId="4488" priority="52" operator="containsText" text="BAJA">
      <formula>NOT(ISERROR(SEARCH("BAJA",AB15)))</formula>
    </cfRule>
    <cfRule type="containsText" dxfId="4487" priority="53" operator="containsText" text="MEDIA">
      <formula>NOT(ISERROR(SEARCH("MEDIA",AB15)))</formula>
    </cfRule>
    <cfRule type="containsText" dxfId="4486" priority="54" operator="containsText" text="ALTA">
      <formula>NOT(ISERROR(SEARCH("ALTA",AB15)))</formula>
    </cfRule>
  </conditionalFormatting>
  <conditionalFormatting sqref="AB14">
    <cfRule type="containsText" dxfId="4485" priority="55" operator="containsText" text="BAJA">
      <formula>NOT(ISERROR(SEARCH("BAJA",AB14)))</formula>
    </cfRule>
    <cfRule type="containsText" dxfId="4484" priority="56" operator="containsText" text="MEDIA">
      <formula>NOT(ISERROR(SEARCH("MEDIA",AB14)))</formula>
    </cfRule>
    <cfRule type="containsText" dxfId="4483" priority="57" operator="containsText" text="ALTA">
      <formula>NOT(ISERROR(SEARCH("ALTA",AB14)))</formula>
    </cfRule>
  </conditionalFormatting>
  <conditionalFormatting sqref="AC13">
    <cfRule type="containsText" dxfId="4482" priority="49" operator="containsText" text="BAJA">
      <formula>NOT(ISERROR(SEARCH("BAJA",AC13)))</formula>
    </cfRule>
    <cfRule type="containsText" dxfId="4481" priority="50" operator="containsText" text="MEDIA">
      <formula>NOT(ISERROR(SEARCH("MEDIA",AC13)))</formula>
    </cfRule>
    <cfRule type="containsText" dxfId="4480" priority="51" operator="containsText" text="ALTA">
      <formula>NOT(ISERROR(SEARCH("ALTA",AC13)))</formula>
    </cfRule>
  </conditionalFormatting>
  <conditionalFormatting sqref="AC14">
    <cfRule type="containsText" dxfId="4479" priority="46" operator="containsText" text="BAJA">
      <formula>NOT(ISERROR(SEARCH("BAJA",AC14)))</formula>
    </cfRule>
    <cfRule type="containsText" dxfId="4478" priority="47" operator="containsText" text="MEDIA">
      <formula>NOT(ISERROR(SEARCH("MEDIA",AC14)))</formula>
    </cfRule>
    <cfRule type="containsText" dxfId="4477" priority="48" operator="containsText" text="ALTA">
      <formula>NOT(ISERROR(SEARCH("ALTA",AC14)))</formula>
    </cfRule>
  </conditionalFormatting>
  <conditionalFormatting sqref="AC15:AC16">
    <cfRule type="containsText" dxfId="4476" priority="43" operator="containsText" text="BAJA">
      <formula>NOT(ISERROR(SEARCH("BAJA",AC15)))</formula>
    </cfRule>
    <cfRule type="containsText" dxfId="4475" priority="44" operator="containsText" text="MEDIA">
      <formula>NOT(ISERROR(SEARCH("MEDIA",AC15)))</formula>
    </cfRule>
    <cfRule type="containsText" dxfId="4474" priority="45" operator="containsText" text="ALTA">
      <formula>NOT(ISERROR(SEARCH("ALTA",AC15)))</formula>
    </cfRule>
  </conditionalFormatting>
  <conditionalFormatting sqref="AC13:AC14">
    <cfRule type="containsText" dxfId="4473" priority="40" operator="containsText" text="BAJA">
      <formula>NOT(ISERROR(SEARCH("BAJA",AC13)))</formula>
    </cfRule>
    <cfRule type="containsText" dxfId="4472" priority="41" operator="containsText" text="MEDIA">
      <formula>NOT(ISERROR(SEARCH("MEDIA",AC13)))</formula>
    </cfRule>
    <cfRule type="containsText" dxfId="4471" priority="42" operator="containsText" text="ALTA">
      <formula>NOT(ISERROR(SEARCH("ALTA",AC13)))</formula>
    </cfRule>
  </conditionalFormatting>
  <conditionalFormatting sqref="AE13">
    <cfRule type="containsText" dxfId="4470" priority="37" operator="containsText" text="BAJA">
      <formula>NOT(ISERROR(SEARCH("BAJA",AE13)))</formula>
    </cfRule>
    <cfRule type="containsText" dxfId="4469" priority="38" operator="containsText" text="MEDIA">
      <formula>NOT(ISERROR(SEARCH("MEDIA",AE13)))</formula>
    </cfRule>
    <cfRule type="containsText" dxfId="4468" priority="39" operator="containsText" text="ALTA">
      <formula>NOT(ISERROR(SEARCH("ALTA",AE13)))</formula>
    </cfRule>
  </conditionalFormatting>
  <conditionalFormatting sqref="AE14">
    <cfRule type="containsText" dxfId="4467" priority="34" operator="containsText" text="BAJA">
      <formula>NOT(ISERROR(SEARCH("BAJA",AE14)))</formula>
    </cfRule>
    <cfRule type="containsText" dxfId="4466" priority="35" operator="containsText" text="MEDIA">
      <formula>NOT(ISERROR(SEARCH("MEDIA",AE14)))</formula>
    </cfRule>
    <cfRule type="containsText" dxfId="4465" priority="36" operator="containsText" text="ALTA">
      <formula>NOT(ISERROR(SEARCH("ALTA",AE14)))</formula>
    </cfRule>
  </conditionalFormatting>
  <conditionalFormatting sqref="AE15:AE16">
    <cfRule type="containsText" dxfId="4464" priority="31" operator="containsText" text="BAJA">
      <formula>NOT(ISERROR(SEARCH("BAJA",AE15)))</formula>
    </cfRule>
    <cfRule type="containsText" dxfId="4463" priority="32" operator="containsText" text="MEDIA">
      <formula>NOT(ISERROR(SEARCH("MEDIA",AE15)))</formula>
    </cfRule>
    <cfRule type="containsText" dxfId="4462" priority="33" operator="containsText" text="ALTA">
      <formula>NOT(ISERROR(SEARCH("ALTA",AE15)))</formula>
    </cfRule>
  </conditionalFormatting>
  <conditionalFormatting sqref="AF13">
    <cfRule type="containsText" dxfId="4461" priority="28" operator="containsText" text="BAJA">
      <formula>NOT(ISERROR(SEARCH("BAJA",AF13)))</formula>
    </cfRule>
    <cfRule type="containsText" dxfId="4460" priority="29" operator="containsText" text="MEDIA">
      <formula>NOT(ISERROR(SEARCH("MEDIA",AF13)))</formula>
    </cfRule>
    <cfRule type="containsText" dxfId="4459" priority="30" operator="containsText" text="ALTA">
      <formula>NOT(ISERROR(SEARCH("ALTA",AF13)))</formula>
    </cfRule>
  </conditionalFormatting>
  <conditionalFormatting sqref="AF14">
    <cfRule type="containsText" dxfId="4458" priority="25" operator="containsText" text="BAJA">
      <formula>NOT(ISERROR(SEARCH("BAJA",AF14)))</formula>
    </cfRule>
    <cfRule type="containsText" dxfId="4457" priority="26" operator="containsText" text="MEDIA">
      <formula>NOT(ISERROR(SEARCH("MEDIA",AF14)))</formula>
    </cfRule>
    <cfRule type="containsText" dxfId="4456" priority="27" operator="containsText" text="ALTA">
      <formula>NOT(ISERROR(SEARCH("ALTA",AF14)))</formula>
    </cfRule>
  </conditionalFormatting>
  <conditionalFormatting sqref="AH13">
    <cfRule type="containsText" dxfId="4455" priority="22" operator="containsText" text="BAJA">
      <formula>NOT(ISERROR(SEARCH("BAJA",AH13)))</formula>
    </cfRule>
    <cfRule type="containsText" dxfId="4454" priority="23" operator="containsText" text="MEDIA">
      <formula>NOT(ISERROR(SEARCH("MEDIA",AH13)))</formula>
    </cfRule>
    <cfRule type="containsText" dxfId="4453" priority="24" operator="containsText" text="ALTA">
      <formula>NOT(ISERROR(SEARCH("ALTA",AH13)))</formula>
    </cfRule>
  </conditionalFormatting>
  <conditionalFormatting sqref="AI13">
    <cfRule type="containsText" dxfId="4452" priority="19" operator="containsText" text="BAJA">
      <formula>NOT(ISERROR(SEARCH("BAJA",AI13)))</formula>
    </cfRule>
    <cfRule type="containsText" dxfId="4451" priority="20" operator="containsText" text="MEDIA">
      <formula>NOT(ISERROR(SEARCH("MEDIA",AI13)))</formula>
    </cfRule>
    <cfRule type="containsText" dxfId="4450" priority="21" operator="containsText" text="ALTA">
      <formula>NOT(ISERROR(SEARCH("ALTA",AI13)))</formula>
    </cfRule>
  </conditionalFormatting>
  <conditionalFormatting sqref="AK13">
    <cfRule type="containsText" dxfId="4449" priority="16" operator="containsText" text="BAJA">
      <formula>NOT(ISERROR(SEARCH("BAJA",AK13)))</formula>
    </cfRule>
    <cfRule type="containsText" dxfId="4448" priority="17" operator="containsText" text="MEDIA">
      <formula>NOT(ISERROR(SEARCH("MEDIA",AK13)))</formula>
    </cfRule>
    <cfRule type="containsText" dxfId="4447" priority="18" operator="containsText" text="ALTA">
      <formula>NOT(ISERROR(SEARCH("ALTA",AK13)))</formula>
    </cfRule>
  </conditionalFormatting>
  <conditionalFormatting sqref="AQ8">
    <cfRule type="containsText" dxfId="4446" priority="13" operator="containsText" text="BAJA">
      <formula>NOT(ISERROR(SEARCH("BAJA",AQ8)))</formula>
    </cfRule>
    <cfRule type="containsText" dxfId="4445" priority="14" operator="containsText" text="MEDIA">
      <formula>NOT(ISERROR(SEARCH("MEDIA",AQ8)))</formula>
    </cfRule>
    <cfRule type="containsText" dxfId="4444" priority="15" operator="containsText" text="ALTA">
      <formula>NOT(ISERROR(SEARCH("ALTA",AQ8)))</formula>
    </cfRule>
  </conditionalFormatting>
  <conditionalFormatting sqref="N19">
    <cfRule type="containsText" dxfId="4443" priority="10" operator="containsText" text="BAJA">
      <formula>NOT(ISERROR(SEARCH("BAJA",N19)))</formula>
    </cfRule>
    <cfRule type="containsText" dxfId="4442" priority="11" operator="containsText" text="MEDIA">
      <formula>NOT(ISERROR(SEARCH("MEDIA",N19)))</formula>
    </cfRule>
    <cfRule type="containsText" dxfId="4441" priority="12" operator="containsText" text="ALTA">
      <formula>NOT(ISERROR(SEARCH("ALTA",N19)))</formula>
    </cfRule>
  </conditionalFormatting>
  <conditionalFormatting sqref="BD19">
    <cfRule type="containsText" dxfId="4440" priority="7" operator="containsText" text="BAJA">
      <formula>NOT(ISERROR(SEARCH("BAJA",BD19)))</formula>
    </cfRule>
    <cfRule type="containsText" dxfId="4439" priority="8" operator="containsText" text="MEDIA">
      <formula>NOT(ISERROR(SEARCH("MEDIA",BD19)))</formula>
    </cfRule>
    <cfRule type="containsText" dxfId="4438" priority="9" operator="containsText" text="ALTA">
      <formula>NOT(ISERROR(SEARCH("ALTA",BD19)))</formula>
    </cfRule>
  </conditionalFormatting>
  <conditionalFormatting sqref="N8">
    <cfRule type="containsText" dxfId="4437" priority="4" operator="containsText" text="BAJA">
      <formula>NOT(ISERROR(SEARCH("BAJA",N8)))</formula>
    </cfRule>
    <cfRule type="containsText" dxfId="4436" priority="5" operator="containsText" text="MEDIA">
      <formula>NOT(ISERROR(SEARCH("MEDIA",N8)))</formula>
    </cfRule>
    <cfRule type="containsText" dxfId="4435" priority="6" operator="containsText" text="ALTA">
      <formula>NOT(ISERROR(SEARCH("ALTA",N8)))</formula>
    </cfRule>
  </conditionalFormatting>
  <conditionalFormatting sqref="V10">
    <cfRule type="containsText" dxfId="4434" priority="1" operator="containsText" text="BAJA">
      <formula>NOT(ISERROR(SEARCH("BAJA",V10)))</formula>
    </cfRule>
    <cfRule type="containsText" dxfId="4433" priority="2" operator="containsText" text="MEDIA">
      <formula>NOT(ISERROR(SEARCH("MEDIA",V10)))</formula>
    </cfRule>
    <cfRule type="containsText" dxfId="4432" priority="3" operator="containsText" text="ALTA">
      <formula>NOT(ISERROR(SEARCH("ALTA",V10)))</formula>
    </cfRule>
  </conditionalFormatting>
  <dataValidations count="10">
    <dataValidation type="list" allowBlank="1" showInputMessage="1" showErrorMessage="1" sqref="AP3:AP48" xr:uid="{FD65B1B7-19A4-4C90-9AFC-CD744623A2D9}">
      <formula1>"Todas están gestionadas,Faltan causas por gestionar"</formula1>
    </dataValidation>
    <dataValidation type="list" allowBlank="1" showInputMessage="1" showErrorMessage="1" sqref="W3:W48" xr:uid="{A0372947-7099-4C2B-9EED-1AC7D62365EF}">
      <formula1>"Completo,Incompleto,No lo está"</formula1>
    </dataValidation>
    <dataValidation type="list" allowBlank="1" showInputMessage="1" showErrorMessage="1" sqref="AI3:AI48" xr:uid="{44827269-B6E0-4F3C-AC2B-869950BA535B}">
      <formula1>"Completa,Incompleta,No existe"</formula1>
    </dataValidation>
    <dataValidation type="list" allowBlank="1" showInputMessage="1" showErrorMessage="1" sqref="R3:R48" xr:uid="{4A1851DF-A541-47C3-8AC8-D183F4CA88F8}">
      <formula1>"Confiable,No confiable"</formula1>
    </dataValidation>
    <dataValidation type="list" allowBlank="1" showInputMessage="1" showErrorMessage="1" sqref="P3:P48" xr:uid="{4C2B7F77-26C0-41B3-A107-4FECDA809A46}">
      <formula1>"Prevenir,Detectar,No es un control"</formula1>
    </dataValidation>
    <dataValidation type="list" allowBlank="1" showInputMessage="1" showErrorMessage="1" sqref="AF3:AF48" xr:uid="{80802CA1-F326-4103-8664-237081A11D5E}">
      <formula1>"Oportuna,Inoportuna"</formula1>
    </dataValidation>
    <dataValidation type="list" allowBlank="1" showInputMessage="1" showErrorMessage="1" sqref="AC3:AC48" xr:uid="{354DFE45-D595-4EC8-960A-6A26873526AE}">
      <formula1>"Adecuado,Inadecuado"</formula1>
    </dataValidation>
    <dataValidation type="list" allowBlank="1" showInputMessage="1" showErrorMessage="1" sqref="Z3:Z48" xr:uid="{62E18FEF-8DDC-4FC3-8E8B-B2D955A05902}">
      <formula1>"Asignado,No Asignado"</formula1>
    </dataValidation>
    <dataValidation type="list" allowBlank="1" showInputMessage="1" showErrorMessage="1" sqref="AE5:AE12 AE18:AE48" xr:uid="{9239873F-BDDE-488E-A4ED-393A8C6022B6}">
      <formula1>"Manual,Automático"</formula1>
    </dataValidation>
    <dataValidation type="list" allowBlank="1" showInputMessage="1" showErrorMessage="1" sqref="A3:A48 T3:T48" xr:uid="{1D95F6CF-515F-47F6-B437-09D4DAB814FD}">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154" operator="equal" id="{ADDFBD40-767D-40AC-BE2A-57C316D9FF06}">
            <xm:f>'[Matriz de Riesgos Explotación JSA Loterias 2020NM 1.2.xlsx]Tablas'!#REF!</xm:f>
            <x14:dxf>
              <font>
                <b/>
                <i val="0"/>
                <color rgb="FFFFC000"/>
              </font>
            </x14:dxf>
          </x14:cfRule>
          <x14:cfRule type="cellIs" priority="155" operator="equal" id="{5BA294E4-7EF7-46A0-AE69-12B63A593E89}">
            <xm:f>'[Matriz de Riesgos Explotación JSA Loterias 2020NM 1.2.xlsx]Tablas'!#REF!</xm:f>
            <x14:dxf>
              <font>
                <b/>
                <i val="0"/>
                <color rgb="FFC00000"/>
              </font>
            </x14:dxf>
          </x14:cfRule>
          <xm:sqref>BB3:BB48</xm:sqref>
        </x14:conditionalFormatting>
        <x14:conditionalFormatting xmlns:xm="http://schemas.microsoft.com/office/excel/2006/main">
          <x14:cfRule type="cellIs" priority="151" operator="equal" id="{FA33B314-4D56-4808-AD74-F8F53470D95F}">
            <xm:f>'[Matriz de Riesgos Explotación JSA Loterias 2020NM 1.2.xlsx]Tablas'!#REF!</xm:f>
            <x14:dxf>
              <font>
                <b/>
                <i val="0"/>
              </font>
              <fill>
                <patternFill>
                  <bgColor rgb="FF92D050"/>
                </patternFill>
              </fill>
            </x14:dxf>
          </x14:cfRule>
          <x14:cfRule type="cellIs" priority="152" operator="equal" id="{6BD54A4E-D820-438E-8BC4-C9CD2932FAC1}">
            <xm:f>'[Matriz de Riesgos Explotación JSA Loterias 2020NM 1.2.xlsx]Tablas'!#REF!</xm:f>
            <x14:dxf>
              <font>
                <b/>
                <i val="0"/>
              </font>
              <fill>
                <patternFill>
                  <bgColor rgb="FFFFFF00"/>
                </patternFill>
              </fill>
            </x14:dxf>
          </x14:cfRule>
          <x14:cfRule type="cellIs" priority="153" operator="equal" id="{470935DB-9E54-4CFB-A407-BBCC1EC0CB57}">
            <xm:f>'[Matriz de Riesgos Explotación JSA Loterias 2020NM 1.2.xlsx]Tablas'!#REF!</xm:f>
            <x14:dxf>
              <font>
                <b/>
                <i val="0"/>
                <color theme="0"/>
              </font>
              <fill>
                <patternFill>
                  <bgColor rgb="FFFF0000"/>
                </patternFill>
              </fill>
            </x14:dxf>
          </x14:cfRule>
          <xm:sqref>BA3:BA48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F20A9161-C915-4F4E-9B63-B01A1653F952}">
          <x14:formula1>
            <xm:f>'E:\00BUP memoria 64gb\Loteria de Bogota\Gestión del Riesgo\riesgos\OK\Explotación JSA\[Matriz de Riesgos 2018 Explotación de JSA Loterías.xlsx]Tablas'!#REF!</xm:f>
          </x14:formula1>
          <xm:sqref>H3:H23 J3:J23</xm:sqref>
        </x14:dataValidation>
        <x14:dataValidation type="list" allowBlank="1" showInputMessage="1" showErrorMessage="1" xr:uid="{E1C2D15B-1013-47DD-A08C-06DDDEF67B95}">
          <x14:formula1>
            <xm:f>'Y:\5 Gestión de Riesgos ACTUALIZADOS DICIEMBRE 2019\[Matriz de Riesgos Explotación JSA Loterias 2020NM 1.2.xlsx]Tablas'!#REF!</xm:f>
          </x14:formula1>
          <xm:sqref>B3:B48</xm:sqref>
        </x14:dataValidation>
        <x14:dataValidation type="list" allowBlank="1" showInputMessage="1" showErrorMessage="1" xr:uid="{AEE4410A-9435-4BEA-9077-5B1C42109481}">
          <x14:formula1>
            <xm:f>'Y:\5 Gestión de Riesgos ACTUALIZADOS DICIEMBRE 2019\[Matriz de Riesgos Explotación JSA Loterias 2020NM 1.2.xlsx]Tablas'!#REF!</xm:f>
          </x14:formula1>
          <xm:sqref>C3:C48</xm:sqref>
        </x14:dataValidation>
        <x14:dataValidation type="list" allowBlank="1" showInputMessage="1" showErrorMessage="1" xr:uid="{5078FFAD-4898-4845-8A4D-168EA42C7109}">
          <x14:formula1>
            <xm:f>'Y:\5 Gestión de Riesgos ACTUALIZADOS DICIEMBRE 2019\[Matriz de Riesgos Explotación JSA Loterias 2020NM 1.2.xlsx]Tablas'!#REF!</xm:f>
          </x14:formula1>
          <xm:sqref>J24:J48</xm:sqref>
        </x14:dataValidation>
        <x14:dataValidation type="list" allowBlank="1" showInputMessage="1" showErrorMessage="1" xr:uid="{01A00E08-C60B-48D1-B10A-BB858B0067BC}">
          <x14:formula1>
            <xm:f>'Y:\5 Gestión de Riesgos ACTUALIZADOS DICIEMBRE 2019\[Matriz de Riesgos Explotación JSA Loterias 2020NM 1.2.xlsx]Tablas'!#REF!</xm:f>
          </x14:formula1>
          <xm:sqref>H24:H48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CBE9B-95F8-4530-84C3-1E2DB2AB0B93}">
  <dimension ref="A1:BH97"/>
  <sheetViews>
    <sheetView topLeftCell="A11" workbookViewId="0">
      <selection activeCell="N8" sqref="A8:XFD12"/>
    </sheetView>
  </sheetViews>
  <sheetFormatPr baseColWidth="10" defaultRowHeight="15" x14ac:dyDescent="0.25"/>
  <cols>
    <col min="1" max="1" width="11" style="1" customWidth="1"/>
    <col min="2" max="2" width="21.85546875" style="2" customWidth="1"/>
    <col min="3" max="3" width="16.7109375" style="2" bestFit="1"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5.85546875" style="3" customWidth="1"/>
    <col min="15" max="15" width="69.710937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36.5703125" style="3" customWidth="1"/>
    <col min="23" max="23" width="12.7109375" style="3" customWidth="1"/>
    <col min="24" max="24" width="4.42578125" style="3" hidden="1" customWidth="1"/>
    <col min="25" max="25" width="23.570312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31"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58.28515625" style="4" bestFit="1"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28.9" customHeight="1"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133.15" customHeight="1" thickBot="1" x14ac:dyDescent="0.3">
      <c r="A3" s="183" t="s">
        <v>141</v>
      </c>
      <c r="B3" s="136" t="s">
        <v>52</v>
      </c>
      <c r="C3" s="136" t="s">
        <v>63</v>
      </c>
      <c r="D3" s="133" t="s">
        <v>495</v>
      </c>
      <c r="E3" s="197" t="s">
        <v>496</v>
      </c>
      <c r="F3" s="139" t="s">
        <v>497</v>
      </c>
      <c r="G3" s="133" t="s">
        <v>498</v>
      </c>
      <c r="H3" s="145" t="s">
        <v>19</v>
      </c>
      <c r="I3" s="118">
        <f>IF(H3="","",VLOOKUP(H3,[6]Tablas!$A$2:$B$6,2,FALSE))</f>
        <v>4</v>
      </c>
      <c r="J3" s="136" t="s">
        <v>17</v>
      </c>
      <c r="K3" s="118">
        <f>IF(J3="","",VLOOKUP(J3,[6]Tablas!$E$2:$F$6,2,FALSE))</f>
        <v>4</v>
      </c>
      <c r="L3" s="115" t="str">
        <f>IFERROR(VLOOKUP(M3,[6]Tablas!$F$9:$G$22,2,FALSE),"")</f>
        <v>ALTA</v>
      </c>
      <c r="M3" s="174">
        <f>IFERROR(+I3*K3,"")</f>
        <v>16</v>
      </c>
      <c r="N3" s="55" t="s">
        <v>499</v>
      </c>
      <c r="O3" s="55" t="s">
        <v>500</v>
      </c>
      <c r="P3" s="55" t="s">
        <v>99</v>
      </c>
      <c r="Q3" s="56">
        <f>IF(P3="Prevenir",15,IF(P3="Detectar",10,IF(P3="No es un control",0,"")))</f>
        <v>15</v>
      </c>
      <c r="R3" s="106" t="s">
        <v>100</v>
      </c>
      <c r="S3" s="56">
        <f>IF(R3="Confiable",15,IF(R3="No confiable",0,""))</f>
        <v>15</v>
      </c>
      <c r="T3" s="109" t="s">
        <v>101</v>
      </c>
      <c r="U3" s="56">
        <f t="shared" ref="U3:U17" si="0">IF(T3="SI",15,IF(T3="NO",0,""))</f>
        <v>15</v>
      </c>
      <c r="V3" s="55" t="s">
        <v>501</v>
      </c>
      <c r="W3" s="97" t="s">
        <v>155</v>
      </c>
      <c r="X3" s="88">
        <f>IF(W3="Completo",15,IF(W3="Incompleto",5,IF(W3="No lo está",0,"")))</f>
        <v>15</v>
      </c>
      <c r="Y3" s="106" t="s">
        <v>502</v>
      </c>
      <c r="Z3" s="103" t="s">
        <v>108</v>
      </c>
      <c r="AA3" s="56">
        <f>IF(Z3="Asignado",15,IF(Z3="No asignado",0,""))</f>
        <v>15</v>
      </c>
      <c r="AB3" s="103" t="s">
        <v>503</v>
      </c>
      <c r="AC3" s="106" t="s">
        <v>110</v>
      </c>
      <c r="AD3" s="56">
        <f t="shared" ref="AD3:AD17" si="1">IF(AC3="Adecuado",15,IF(AC3="Inadecuado",0,""))</f>
        <v>15</v>
      </c>
      <c r="AE3" s="103" t="s">
        <v>137</v>
      </c>
      <c r="AF3" s="103" t="s">
        <v>111</v>
      </c>
      <c r="AG3" s="56">
        <f>IF(AF3="Oportuna",15,IF(AF3="Inoportuna",0,""))</f>
        <v>15</v>
      </c>
      <c r="AH3" s="103" t="s">
        <v>138</v>
      </c>
      <c r="AI3" s="103" t="s">
        <v>114</v>
      </c>
      <c r="AJ3" s="56">
        <f>IF(AI3="Completa",10,IF(AI3="Incompleta",5,IF(AI3="No existe",0,"")))</f>
        <v>10</v>
      </c>
      <c r="AK3" s="95" t="s">
        <v>504</v>
      </c>
      <c r="AL3" s="64">
        <f t="shared" ref="AL3:AL17" si="2">IFERROR(IF(P3="Prevenir",((Q3+S3+U3+X3+AA3+AD3+AG3+AJ3)/115)*100,""),"")</f>
        <v>100</v>
      </c>
      <c r="AM3" s="96" t="str">
        <f t="shared" ref="AM3:AM17" si="3">IFERROR(IF(P3="Detectar",((Q3+S3+U3+X3+AA3+AD3+AG3+AJ3)/115)*100,""),"")</f>
        <v/>
      </c>
      <c r="AN3" s="130">
        <f>ROUND(MIN(AL3:AL7),0)</f>
        <v>87</v>
      </c>
      <c r="AO3" s="126">
        <f>ROUND(MIN(AM3:AM7),0)</f>
        <v>0</v>
      </c>
      <c r="AP3" s="160" t="s">
        <v>117</v>
      </c>
      <c r="AQ3" s="163" t="s">
        <v>118</v>
      </c>
      <c r="AR3" s="130">
        <f>IF(AP3="Faltan causas por gestionar",50,AN3)</f>
        <v>87</v>
      </c>
      <c r="AS3" s="126">
        <f>IF(AP3="Faltan causas por gestionar",50,AO3)</f>
        <v>0</v>
      </c>
      <c r="AT3" s="148">
        <f>IF(AR3&gt;=96,2,IF(AR3&gt;=86,1,0))</f>
        <v>1</v>
      </c>
      <c r="AU3" s="118">
        <f>IF(AS3&gt;=96,2,IF(AS3&gt;=86,1,0))</f>
        <v>0</v>
      </c>
      <c r="AV3" s="118" t="str">
        <f>IF(AW3="","",VLOOKUP(AW3,[6]Tablas!$B$2:$C$6,2,FALSE))</f>
        <v>Posible</v>
      </c>
      <c r="AW3" s="118">
        <f>IFERROR(+I3-AT3,"")</f>
        <v>3</v>
      </c>
      <c r="AX3" s="118" t="str">
        <f>IF(AY3="","",VLOOKUP(AY3,[6]Tablas!$F$2:$G$6,2,FALSE))</f>
        <v>Mayor</v>
      </c>
      <c r="AY3" s="118">
        <f>IFERROR(IF(K3-AU3&lt;=0,1,K3-AU3),"")</f>
        <v>4</v>
      </c>
      <c r="AZ3" s="118">
        <f>IFERROR(+AY3*AW3,"")</f>
        <v>12</v>
      </c>
      <c r="BA3" s="115" t="str">
        <f>IFERROR(VLOOKUP(AZ3,[6]Tablas!$F$9:$G$22,2,FALSE),"")</f>
        <v>MEDIA</v>
      </c>
      <c r="BB3" s="189" t="str">
        <f>IFERROR(VLOOKUP(BA3,[6]Tablas!$C$25:$D$27,2,FALSE),"")</f>
        <v>Requiere tratamiento</v>
      </c>
      <c r="BC3" s="66">
        <v>1</v>
      </c>
      <c r="BD3" s="234" t="s">
        <v>505</v>
      </c>
      <c r="BE3" s="97" t="s">
        <v>506</v>
      </c>
      <c r="BF3" s="201">
        <v>43831</v>
      </c>
      <c r="BG3" s="201">
        <v>44012</v>
      </c>
      <c r="BH3" s="72" t="s">
        <v>507</v>
      </c>
    </row>
    <row r="4" spans="1:60" ht="88.15" customHeight="1" x14ac:dyDescent="0.25">
      <c r="A4" s="184"/>
      <c r="B4" s="137"/>
      <c r="C4" s="137"/>
      <c r="D4" s="134"/>
      <c r="E4" s="202"/>
      <c r="F4" s="140"/>
      <c r="G4" s="134"/>
      <c r="H4" s="146"/>
      <c r="I4" s="119"/>
      <c r="J4" s="137"/>
      <c r="K4" s="119"/>
      <c r="L4" s="116"/>
      <c r="M4" s="175"/>
      <c r="N4" s="5" t="s">
        <v>508</v>
      </c>
      <c r="O4" s="247" t="s">
        <v>509</v>
      </c>
      <c r="P4" s="5" t="s">
        <v>99</v>
      </c>
      <c r="Q4" s="89">
        <f t="shared" ref="Q4:Q17" si="4">IF(P4="Prevenir",15,IF(P4="Detectar",10,IF(P4="No es un control",0,"")))</f>
        <v>15</v>
      </c>
      <c r="R4" s="104" t="s">
        <v>100</v>
      </c>
      <c r="S4" s="89">
        <f t="shared" ref="S4:S17" si="5">IF(R4="Confiable",15,IF(R4="No confiable",0,""))</f>
        <v>15</v>
      </c>
      <c r="T4" s="98" t="s">
        <v>101</v>
      </c>
      <c r="U4" s="89">
        <f t="shared" si="0"/>
        <v>15</v>
      </c>
      <c r="V4" s="247" t="s">
        <v>510</v>
      </c>
      <c r="W4" s="110" t="s">
        <v>155</v>
      </c>
      <c r="X4" s="89">
        <f>IF(W4="Completo",15,IF(W4="Incompleto",5,IF(W4="No lo está",0,"")))</f>
        <v>15</v>
      </c>
      <c r="Y4" s="104" t="s">
        <v>511</v>
      </c>
      <c r="Z4" s="104" t="s">
        <v>108</v>
      </c>
      <c r="AA4" s="89">
        <f t="shared" ref="AA4:AA17" si="6">IF(Z4="Asignado",15,IF(Z4="No asignado",0,""))</f>
        <v>15</v>
      </c>
      <c r="AB4" s="104" t="s">
        <v>512</v>
      </c>
      <c r="AC4" s="104" t="s">
        <v>110</v>
      </c>
      <c r="AD4" s="89">
        <f t="shared" si="1"/>
        <v>15</v>
      </c>
      <c r="AE4" s="104" t="s">
        <v>137</v>
      </c>
      <c r="AF4" s="104" t="s">
        <v>111</v>
      </c>
      <c r="AG4" s="89">
        <f t="shared" ref="AG4:AG17" si="7">IF(AF4="Oportuna",15,IF(AF4="Inoportuna",0,""))</f>
        <v>15</v>
      </c>
      <c r="AH4" s="104" t="s">
        <v>138</v>
      </c>
      <c r="AI4" s="104" t="s">
        <v>114</v>
      </c>
      <c r="AJ4" s="89">
        <f t="shared" ref="AJ4:AJ17" si="8">IF(AI4="Completa",10,IF(AI4="Incompleta",5,IF(AI4="No existe",0,"")))</f>
        <v>10</v>
      </c>
      <c r="AK4" s="28" t="s">
        <v>513</v>
      </c>
      <c r="AL4" s="16">
        <f t="shared" si="2"/>
        <v>100</v>
      </c>
      <c r="AM4" s="39" t="str">
        <f t="shared" si="3"/>
        <v/>
      </c>
      <c r="AN4" s="119"/>
      <c r="AO4" s="116"/>
      <c r="AP4" s="161"/>
      <c r="AQ4" s="164"/>
      <c r="AR4" s="119"/>
      <c r="AS4" s="116"/>
      <c r="AT4" s="149"/>
      <c r="AU4" s="119"/>
      <c r="AV4" s="119"/>
      <c r="AW4" s="119"/>
      <c r="AX4" s="119"/>
      <c r="AY4" s="119"/>
      <c r="AZ4" s="119"/>
      <c r="BA4" s="116"/>
      <c r="BB4" s="190"/>
      <c r="BC4" s="26">
        <v>2</v>
      </c>
      <c r="BD4" s="249" t="s">
        <v>514</v>
      </c>
      <c r="BE4" s="98"/>
      <c r="BF4" s="201">
        <v>43831</v>
      </c>
      <c r="BG4" s="201">
        <v>44012</v>
      </c>
      <c r="BH4" s="28"/>
    </row>
    <row r="5" spans="1:60" ht="62.45" customHeight="1" x14ac:dyDescent="0.25">
      <c r="A5" s="184"/>
      <c r="B5" s="137"/>
      <c r="C5" s="137"/>
      <c r="D5" s="134"/>
      <c r="E5" s="202"/>
      <c r="F5" s="140"/>
      <c r="G5" s="134"/>
      <c r="H5" s="146"/>
      <c r="I5" s="119"/>
      <c r="J5" s="137"/>
      <c r="K5" s="119"/>
      <c r="L5" s="116"/>
      <c r="M5" s="175"/>
      <c r="N5" s="7" t="s">
        <v>515</v>
      </c>
      <c r="O5" s="5" t="s">
        <v>516</v>
      </c>
      <c r="P5" s="5" t="s">
        <v>99</v>
      </c>
      <c r="Q5" s="89">
        <f t="shared" si="4"/>
        <v>15</v>
      </c>
      <c r="R5" s="104" t="s">
        <v>100</v>
      </c>
      <c r="S5" s="89">
        <f t="shared" si="5"/>
        <v>15</v>
      </c>
      <c r="T5" s="98" t="s">
        <v>101</v>
      </c>
      <c r="U5" s="89">
        <f t="shared" si="0"/>
        <v>15</v>
      </c>
      <c r="V5" s="247" t="s">
        <v>517</v>
      </c>
      <c r="W5" s="33" t="s">
        <v>105</v>
      </c>
      <c r="X5" s="89">
        <f t="shared" ref="X5:X17" si="9">IF(W5="Completo",15,IF(W5="Incompleto",5,IF(W5="No lo está",0,"")))</f>
        <v>0</v>
      </c>
      <c r="Y5" s="104" t="s">
        <v>455</v>
      </c>
      <c r="Z5" s="104" t="s">
        <v>108</v>
      </c>
      <c r="AA5" s="89">
        <f t="shared" si="6"/>
        <v>15</v>
      </c>
      <c r="AB5" s="104" t="s">
        <v>512</v>
      </c>
      <c r="AC5" s="104" t="s">
        <v>110</v>
      </c>
      <c r="AD5" s="89">
        <f t="shared" si="1"/>
        <v>15</v>
      </c>
      <c r="AE5" s="104" t="s">
        <v>137</v>
      </c>
      <c r="AF5" s="104" t="s">
        <v>111</v>
      </c>
      <c r="AG5" s="89">
        <f t="shared" si="7"/>
        <v>15</v>
      </c>
      <c r="AH5" s="104" t="s">
        <v>389</v>
      </c>
      <c r="AI5" s="104" t="s">
        <v>114</v>
      </c>
      <c r="AJ5" s="89">
        <f t="shared" si="8"/>
        <v>10</v>
      </c>
      <c r="AK5" s="28" t="s">
        <v>518</v>
      </c>
      <c r="AL5" s="16">
        <f t="shared" si="2"/>
        <v>86.956521739130437</v>
      </c>
      <c r="AM5" s="39" t="str">
        <f t="shared" si="3"/>
        <v/>
      </c>
      <c r="AN5" s="119"/>
      <c r="AO5" s="116"/>
      <c r="AP5" s="161"/>
      <c r="AQ5" s="164"/>
      <c r="AR5" s="119"/>
      <c r="AS5" s="116"/>
      <c r="AT5" s="149"/>
      <c r="AU5" s="119"/>
      <c r="AV5" s="119"/>
      <c r="AW5" s="119"/>
      <c r="AX5" s="119"/>
      <c r="AY5" s="119"/>
      <c r="AZ5" s="119"/>
      <c r="BA5" s="116"/>
      <c r="BB5" s="190"/>
      <c r="BC5" s="26">
        <v>3</v>
      </c>
      <c r="BD5" s="19"/>
      <c r="BE5" s="98"/>
      <c r="BF5" s="21"/>
      <c r="BG5" s="259"/>
      <c r="BH5" s="22"/>
    </row>
    <row r="6" spans="1:60" ht="43.15" customHeight="1" x14ac:dyDescent="0.25">
      <c r="A6" s="184"/>
      <c r="B6" s="137"/>
      <c r="C6" s="137"/>
      <c r="D6" s="134"/>
      <c r="E6" s="202"/>
      <c r="F6" s="140"/>
      <c r="G6" s="134"/>
      <c r="H6" s="146"/>
      <c r="I6" s="119"/>
      <c r="J6" s="137"/>
      <c r="K6" s="119"/>
      <c r="L6" s="116"/>
      <c r="M6" s="175"/>
      <c r="N6" s="7"/>
      <c r="O6" s="5"/>
      <c r="P6" s="5"/>
      <c r="Q6" s="89" t="str">
        <f t="shared" si="4"/>
        <v/>
      </c>
      <c r="R6" s="104"/>
      <c r="S6" s="89" t="str">
        <f t="shared" si="5"/>
        <v/>
      </c>
      <c r="T6" s="98"/>
      <c r="U6" s="89" t="str">
        <f t="shared" si="0"/>
        <v/>
      </c>
      <c r="V6" s="5"/>
      <c r="W6" s="98"/>
      <c r="X6" s="89" t="str">
        <f t="shared" si="9"/>
        <v/>
      </c>
      <c r="Y6" s="104"/>
      <c r="Z6" s="104"/>
      <c r="AA6" s="89" t="str">
        <f t="shared" si="6"/>
        <v/>
      </c>
      <c r="AB6" s="104"/>
      <c r="AC6" s="104"/>
      <c r="AD6" s="89" t="str">
        <f t="shared" si="1"/>
        <v/>
      </c>
      <c r="AE6" s="104"/>
      <c r="AF6" s="104"/>
      <c r="AG6" s="89" t="str">
        <f t="shared" si="7"/>
        <v/>
      </c>
      <c r="AH6" s="104"/>
      <c r="AI6" s="104"/>
      <c r="AJ6" s="89" t="str">
        <f t="shared" si="8"/>
        <v/>
      </c>
      <c r="AK6" s="28"/>
      <c r="AL6" s="16" t="str">
        <f t="shared" si="2"/>
        <v/>
      </c>
      <c r="AM6" s="39" t="str">
        <f t="shared" si="3"/>
        <v/>
      </c>
      <c r="AN6" s="119"/>
      <c r="AO6" s="116"/>
      <c r="AP6" s="161"/>
      <c r="AQ6" s="164"/>
      <c r="AR6" s="119"/>
      <c r="AS6" s="116"/>
      <c r="AT6" s="149"/>
      <c r="AU6" s="119"/>
      <c r="AV6" s="119"/>
      <c r="AW6" s="119"/>
      <c r="AX6" s="119"/>
      <c r="AY6" s="119"/>
      <c r="AZ6" s="119"/>
      <c r="BA6" s="116"/>
      <c r="BB6" s="190"/>
      <c r="BC6" s="26">
        <v>4</v>
      </c>
      <c r="BD6" s="19"/>
      <c r="BE6" s="21"/>
      <c r="BF6" s="21"/>
      <c r="BG6" s="21"/>
      <c r="BH6" s="22"/>
    </row>
    <row r="7" spans="1:60" ht="43.15" customHeight="1" thickBot="1" x14ac:dyDescent="0.3">
      <c r="A7" s="185"/>
      <c r="B7" s="138"/>
      <c r="C7" s="138"/>
      <c r="D7" s="135"/>
      <c r="E7" s="207"/>
      <c r="F7" s="141"/>
      <c r="G7" s="135"/>
      <c r="H7" s="147"/>
      <c r="I7" s="120"/>
      <c r="J7" s="138"/>
      <c r="K7" s="120"/>
      <c r="L7" s="117"/>
      <c r="M7" s="176"/>
      <c r="N7" s="8"/>
      <c r="O7" s="9"/>
      <c r="P7" s="9"/>
      <c r="Q7" s="90" t="str">
        <f t="shared" si="4"/>
        <v/>
      </c>
      <c r="R7" s="105"/>
      <c r="S7" s="90" t="str">
        <f t="shared" si="5"/>
        <v/>
      </c>
      <c r="T7" s="99"/>
      <c r="U7" s="90" t="str">
        <f t="shared" si="0"/>
        <v/>
      </c>
      <c r="V7" s="9"/>
      <c r="W7" s="99"/>
      <c r="X7" s="90" t="str">
        <f t="shared" si="9"/>
        <v/>
      </c>
      <c r="Y7" s="105"/>
      <c r="Z7" s="105"/>
      <c r="AA7" s="90" t="str">
        <f t="shared" si="6"/>
        <v/>
      </c>
      <c r="AB7" s="105"/>
      <c r="AC7" s="105"/>
      <c r="AD7" s="90" t="str">
        <f t="shared" si="1"/>
        <v/>
      </c>
      <c r="AE7" s="105"/>
      <c r="AF7" s="105"/>
      <c r="AG7" s="90" t="str">
        <f t="shared" si="7"/>
        <v/>
      </c>
      <c r="AH7" s="105"/>
      <c r="AI7" s="105"/>
      <c r="AJ7" s="9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ht="207" customHeight="1" thickBot="1" x14ac:dyDescent="0.3">
      <c r="A8" s="183" t="s">
        <v>141</v>
      </c>
      <c r="B8" s="136" t="s">
        <v>52</v>
      </c>
      <c r="C8" s="127" t="s">
        <v>64</v>
      </c>
      <c r="D8" s="133" t="s">
        <v>519</v>
      </c>
      <c r="E8" s="197" t="s">
        <v>520</v>
      </c>
      <c r="F8" s="139" t="s">
        <v>521</v>
      </c>
      <c r="G8" s="133" t="s">
        <v>522</v>
      </c>
      <c r="H8" s="145" t="s">
        <v>19</v>
      </c>
      <c r="I8" s="118">
        <f>IF(H8="","",VLOOKUP(H8,[6]Tablas!$A$2:$B$6,2,FALSE))</f>
        <v>4</v>
      </c>
      <c r="J8" s="136" t="s">
        <v>15</v>
      </c>
      <c r="K8" s="118">
        <f>IF(J8="","",VLOOKUP(J8,[6]Tablas!$E$2:$F$6,2,FALSE))</f>
        <v>5</v>
      </c>
      <c r="L8" s="118" t="str">
        <f>IFERROR(VLOOKUP(M8,[6]Tablas!$F$9:$G$22,2,FALSE),"")</f>
        <v>ALTA</v>
      </c>
      <c r="M8" s="115">
        <f>IFERROR(+I8*K8,"")</f>
        <v>20</v>
      </c>
      <c r="N8" s="55" t="s">
        <v>523</v>
      </c>
      <c r="O8" s="55" t="s">
        <v>524</v>
      </c>
      <c r="P8" s="55" t="s">
        <v>99</v>
      </c>
      <c r="Q8" s="88">
        <f t="shared" si="4"/>
        <v>15</v>
      </c>
      <c r="R8" s="103" t="s">
        <v>100</v>
      </c>
      <c r="S8" s="88">
        <f t="shared" si="5"/>
        <v>15</v>
      </c>
      <c r="T8" s="97" t="s">
        <v>101</v>
      </c>
      <c r="U8" s="88">
        <f t="shared" si="0"/>
        <v>15</v>
      </c>
      <c r="V8" s="55" t="s">
        <v>525</v>
      </c>
      <c r="W8" s="97" t="s">
        <v>155</v>
      </c>
      <c r="X8" s="88">
        <f t="shared" si="9"/>
        <v>15</v>
      </c>
      <c r="Y8" s="103" t="s">
        <v>526</v>
      </c>
      <c r="Z8" s="103" t="s">
        <v>108</v>
      </c>
      <c r="AA8" s="88">
        <f t="shared" si="6"/>
        <v>15</v>
      </c>
      <c r="AB8" s="103" t="s">
        <v>527</v>
      </c>
      <c r="AC8" s="103" t="s">
        <v>110</v>
      </c>
      <c r="AD8" s="88">
        <f t="shared" si="1"/>
        <v>15</v>
      </c>
      <c r="AE8" s="103" t="s">
        <v>137</v>
      </c>
      <c r="AF8" s="103" t="s">
        <v>111</v>
      </c>
      <c r="AG8" s="88">
        <f t="shared" si="7"/>
        <v>15</v>
      </c>
      <c r="AH8" s="103" t="s">
        <v>112</v>
      </c>
      <c r="AI8" s="260" t="s">
        <v>190</v>
      </c>
      <c r="AJ8" s="88">
        <f t="shared" si="8"/>
        <v>5</v>
      </c>
      <c r="AK8" s="63" t="s">
        <v>528</v>
      </c>
      <c r="AL8" s="64">
        <f t="shared" si="2"/>
        <v>95.652173913043484</v>
      </c>
      <c r="AM8" s="96" t="str">
        <f t="shared" si="3"/>
        <v/>
      </c>
      <c r="AN8" s="130">
        <f>ROUND(MIN(AL8:AL12),0)</f>
        <v>87</v>
      </c>
      <c r="AO8" s="126">
        <f>ROUND(MIN(AM8:AM12),0)</f>
        <v>0</v>
      </c>
      <c r="AP8" s="160" t="s">
        <v>117</v>
      </c>
      <c r="AQ8" s="163" t="s">
        <v>118</v>
      </c>
      <c r="AR8" s="130">
        <f t="shared" ref="AR8" si="10">IF(AP8="Faltan causas por gestionar",50,AN8)</f>
        <v>87</v>
      </c>
      <c r="AS8" s="126">
        <f t="shared" ref="AS8" si="11">IF(AP8="Faltan causas por gestionar",50,AO8)</f>
        <v>0</v>
      </c>
      <c r="AT8" s="148">
        <f t="shared" ref="AT8:AU8" si="12">IF(AR8&gt;=96,2,IF(AR8&gt;=86,1,0))</f>
        <v>1</v>
      </c>
      <c r="AU8" s="112">
        <f t="shared" si="12"/>
        <v>0</v>
      </c>
      <c r="AV8" s="112" t="str">
        <f>IF(AW8="","",VLOOKUP(AW8,[6]Tablas!$B$2:$C$6,2,FALSE))</f>
        <v>Posible</v>
      </c>
      <c r="AW8" s="112">
        <f>IFERROR(+I8-AT8,"")</f>
        <v>3</v>
      </c>
      <c r="AX8" s="112" t="str">
        <f>IF(AY8="","",VLOOKUP(AY8,[6]Tablas!$F$2:$G$6,2,FALSE))</f>
        <v>Catastrófico</v>
      </c>
      <c r="AY8" s="112">
        <f>IFERROR(IF(K8-AU8&lt;=0,1,K8-AU8),"")</f>
        <v>5</v>
      </c>
      <c r="AZ8" s="118">
        <f>IFERROR(+AY8*AW8,"")</f>
        <v>15</v>
      </c>
      <c r="BA8" s="115" t="str">
        <f>IFERROR(VLOOKUP(AZ8,[6]Tablas!$F$9:$G$22,2,FALSE),"")</f>
        <v>ALTA</v>
      </c>
      <c r="BB8" s="189" t="str">
        <f>IFERROR(VLOOKUP(BA8,[6]Tablas!$C$25:$D$27,2,FALSE),"")</f>
        <v>Requiere tratamiento inmediato con reponsabilidad del Nivel Directivo</v>
      </c>
      <c r="BC8" s="66">
        <v>1</v>
      </c>
      <c r="BD8" s="200" t="s">
        <v>529</v>
      </c>
      <c r="BE8" s="97" t="s">
        <v>506</v>
      </c>
      <c r="BF8" s="201">
        <v>43831</v>
      </c>
      <c r="BG8" s="201">
        <v>44012</v>
      </c>
      <c r="BH8" s="63" t="s">
        <v>507</v>
      </c>
    </row>
    <row r="9" spans="1:60" ht="85.9" customHeight="1" thickBot="1" x14ac:dyDescent="0.3">
      <c r="A9" s="184"/>
      <c r="B9" s="137"/>
      <c r="C9" s="128"/>
      <c r="D9" s="134"/>
      <c r="E9" s="202"/>
      <c r="F9" s="140"/>
      <c r="G9" s="134"/>
      <c r="H9" s="146"/>
      <c r="I9" s="119"/>
      <c r="J9" s="137"/>
      <c r="K9" s="119"/>
      <c r="L9" s="119"/>
      <c r="M9" s="116"/>
      <c r="N9" s="5" t="s">
        <v>530</v>
      </c>
      <c r="O9" s="5" t="s">
        <v>531</v>
      </c>
      <c r="P9" s="5" t="s">
        <v>99</v>
      </c>
      <c r="Q9" s="89">
        <f t="shared" si="4"/>
        <v>15</v>
      </c>
      <c r="R9" s="104" t="s">
        <v>100</v>
      </c>
      <c r="S9" s="89">
        <f t="shared" si="5"/>
        <v>15</v>
      </c>
      <c r="T9" s="98" t="s">
        <v>101</v>
      </c>
      <c r="U9" s="89">
        <f t="shared" si="0"/>
        <v>15</v>
      </c>
      <c r="V9" s="5" t="s">
        <v>525</v>
      </c>
      <c r="W9" s="33" t="s">
        <v>105</v>
      </c>
      <c r="X9" s="89">
        <f t="shared" si="9"/>
        <v>0</v>
      </c>
      <c r="Y9" s="104" t="s">
        <v>532</v>
      </c>
      <c r="Z9" s="104" t="s">
        <v>108</v>
      </c>
      <c r="AA9" s="89">
        <f t="shared" si="6"/>
        <v>15</v>
      </c>
      <c r="AB9" s="104" t="s">
        <v>527</v>
      </c>
      <c r="AC9" s="104" t="s">
        <v>110</v>
      </c>
      <c r="AD9" s="89">
        <f t="shared" si="1"/>
        <v>15</v>
      </c>
      <c r="AE9" s="104" t="s">
        <v>137</v>
      </c>
      <c r="AF9" s="104" t="s">
        <v>111</v>
      </c>
      <c r="AG9" s="89">
        <f t="shared" si="7"/>
        <v>15</v>
      </c>
      <c r="AH9" s="104" t="s">
        <v>112</v>
      </c>
      <c r="AI9" s="104" t="s">
        <v>114</v>
      </c>
      <c r="AJ9" s="89">
        <f t="shared" si="8"/>
        <v>10</v>
      </c>
      <c r="AK9" s="28" t="s">
        <v>533</v>
      </c>
      <c r="AL9" s="16">
        <f t="shared" si="2"/>
        <v>86.956521739130437</v>
      </c>
      <c r="AM9" s="39" t="str">
        <f t="shared" si="3"/>
        <v/>
      </c>
      <c r="AN9" s="119"/>
      <c r="AO9" s="116"/>
      <c r="AP9" s="161"/>
      <c r="AQ9" s="164"/>
      <c r="AR9" s="119"/>
      <c r="AS9" s="116"/>
      <c r="AT9" s="149"/>
      <c r="AU9" s="113"/>
      <c r="AV9" s="113"/>
      <c r="AW9" s="113"/>
      <c r="AX9" s="113"/>
      <c r="AY9" s="113"/>
      <c r="AZ9" s="119"/>
      <c r="BA9" s="116"/>
      <c r="BB9" s="190"/>
      <c r="BC9" s="26">
        <v>2</v>
      </c>
      <c r="BD9" s="19" t="s">
        <v>534</v>
      </c>
      <c r="BE9" s="21" t="s">
        <v>527</v>
      </c>
      <c r="BF9" s="201">
        <v>43831</v>
      </c>
      <c r="BG9" s="201">
        <v>44012</v>
      </c>
      <c r="BH9" s="22" t="s">
        <v>535</v>
      </c>
    </row>
    <row r="10" spans="1:60" ht="121.5" customHeight="1" thickBot="1" x14ac:dyDescent="0.3">
      <c r="A10" s="184"/>
      <c r="B10" s="137"/>
      <c r="C10" s="128"/>
      <c r="D10" s="134"/>
      <c r="E10" s="202"/>
      <c r="F10" s="140"/>
      <c r="G10" s="134"/>
      <c r="H10" s="146"/>
      <c r="I10" s="119"/>
      <c r="J10" s="137"/>
      <c r="K10" s="119"/>
      <c r="L10" s="119"/>
      <c r="M10" s="116"/>
      <c r="N10" s="5" t="s">
        <v>536</v>
      </c>
      <c r="O10" s="5" t="s">
        <v>537</v>
      </c>
      <c r="P10" s="5" t="s">
        <v>99</v>
      </c>
      <c r="Q10" s="89">
        <f t="shared" si="4"/>
        <v>15</v>
      </c>
      <c r="R10" s="104" t="s">
        <v>100</v>
      </c>
      <c r="S10" s="89">
        <f t="shared" si="5"/>
        <v>15</v>
      </c>
      <c r="T10" s="98" t="s">
        <v>101</v>
      </c>
      <c r="U10" s="89">
        <f t="shared" si="0"/>
        <v>15</v>
      </c>
      <c r="V10" s="5" t="s">
        <v>538</v>
      </c>
      <c r="W10" s="33" t="s">
        <v>105</v>
      </c>
      <c r="X10" s="89">
        <f t="shared" si="9"/>
        <v>0</v>
      </c>
      <c r="Y10" s="104" t="s">
        <v>532</v>
      </c>
      <c r="Z10" s="104" t="s">
        <v>108</v>
      </c>
      <c r="AA10" s="89">
        <f t="shared" si="6"/>
        <v>15</v>
      </c>
      <c r="AB10" s="104" t="s">
        <v>527</v>
      </c>
      <c r="AC10" s="104" t="s">
        <v>110</v>
      </c>
      <c r="AD10" s="89">
        <f t="shared" si="1"/>
        <v>15</v>
      </c>
      <c r="AE10" s="104" t="s">
        <v>137</v>
      </c>
      <c r="AF10" s="104" t="s">
        <v>111</v>
      </c>
      <c r="AG10" s="89">
        <f t="shared" si="7"/>
        <v>15</v>
      </c>
      <c r="AH10" s="104" t="s">
        <v>138</v>
      </c>
      <c r="AI10" s="104" t="s">
        <v>114</v>
      </c>
      <c r="AJ10" s="89">
        <f t="shared" si="8"/>
        <v>10</v>
      </c>
      <c r="AK10" s="28" t="s">
        <v>539</v>
      </c>
      <c r="AL10" s="16">
        <f t="shared" si="2"/>
        <v>86.956521739130437</v>
      </c>
      <c r="AM10" s="39" t="str">
        <f t="shared" si="3"/>
        <v/>
      </c>
      <c r="AN10" s="119"/>
      <c r="AO10" s="116"/>
      <c r="AP10" s="161"/>
      <c r="AQ10" s="164"/>
      <c r="AR10" s="119"/>
      <c r="AS10" s="116"/>
      <c r="AT10" s="149"/>
      <c r="AU10" s="113"/>
      <c r="AV10" s="113"/>
      <c r="AW10" s="113"/>
      <c r="AX10" s="113"/>
      <c r="AY10" s="113"/>
      <c r="AZ10" s="119"/>
      <c r="BA10" s="116"/>
      <c r="BB10" s="190"/>
      <c r="BC10" s="26">
        <v>3</v>
      </c>
      <c r="BD10" s="261" t="s">
        <v>540</v>
      </c>
      <c r="BE10" s="21"/>
      <c r="BF10" s="201">
        <v>43831</v>
      </c>
      <c r="BG10" s="201">
        <v>44012</v>
      </c>
      <c r="BH10" s="22"/>
    </row>
    <row r="11" spans="1:60" ht="96" customHeight="1" x14ac:dyDescent="0.25">
      <c r="A11" s="184"/>
      <c r="B11" s="137"/>
      <c r="C11" s="128"/>
      <c r="D11" s="134"/>
      <c r="E11" s="202"/>
      <c r="F11" s="140"/>
      <c r="G11" s="134"/>
      <c r="H11" s="146"/>
      <c r="I11" s="119"/>
      <c r="J11" s="137"/>
      <c r="K11" s="119"/>
      <c r="L11" s="119"/>
      <c r="M11" s="116"/>
      <c r="N11" s="5"/>
      <c r="O11" s="5"/>
      <c r="P11" s="5"/>
      <c r="Q11" s="89"/>
      <c r="R11" s="104"/>
      <c r="S11" s="89"/>
      <c r="T11" s="98"/>
      <c r="U11" s="89"/>
      <c r="V11" s="5"/>
      <c r="W11" s="98"/>
      <c r="X11" s="89"/>
      <c r="Y11" s="104"/>
      <c r="Z11" s="104"/>
      <c r="AA11" s="89"/>
      <c r="AB11" s="104"/>
      <c r="AC11" s="104"/>
      <c r="AD11" s="89" t="str">
        <f t="shared" si="1"/>
        <v/>
      </c>
      <c r="AE11" s="104"/>
      <c r="AF11" s="104"/>
      <c r="AG11" s="89" t="str">
        <f t="shared" si="7"/>
        <v/>
      </c>
      <c r="AH11" s="104"/>
      <c r="AI11" s="104"/>
      <c r="AJ11" s="89" t="str">
        <f t="shared" si="8"/>
        <v/>
      </c>
      <c r="AK11" s="28"/>
      <c r="AL11" s="16" t="str">
        <f t="shared" si="2"/>
        <v/>
      </c>
      <c r="AM11" s="39" t="str">
        <f t="shared" si="3"/>
        <v/>
      </c>
      <c r="AN11" s="119"/>
      <c r="AO11" s="116"/>
      <c r="AP11" s="161"/>
      <c r="AQ11" s="164"/>
      <c r="AR11" s="119"/>
      <c r="AS11" s="116"/>
      <c r="AT11" s="149"/>
      <c r="AU11" s="113"/>
      <c r="AV11" s="113"/>
      <c r="AW11" s="113"/>
      <c r="AX11" s="113"/>
      <c r="AY11" s="113"/>
      <c r="AZ11" s="119"/>
      <c r="BA11" s="116"/>
      <c r="BB11" s="190"/>
      <c r="BC11" s="26">
        <v>4</v>
      </c>
      <c r="BD11" s="19" t="s">
        <v>541</v>
      </c>
      <c r="BE11" s="21"/>
      <c r="BF11" s="201">
        <v>43831</v>
      </c>
      <c r="BG11" s="201">
        <v>44012</v>
      </c>
      <c r="BH11" s="22"/>
    </row>
    <row r="12" spans="1:60" ht="40.15" customHeight="1" thickBot="1" x14ac:dyDescent="0.3">
      <c r="A12" s="185"/>
      <c r="B12" s="138"/>
      <c r="C12" s="129"/>
      <c r="D12" s="135"/>
      <c r="E12" s="207"/>
      <c r="F12" s="141"/>
      <c r="G12" s="135"/>
      <c r="H12" s="147"/>
      <c r="I12" s="120"/>
      <c r="J12" s="138"/>
      <c r="K12" s="120"/>
      <c r="L12" s="120"/>
      <c r="M12" s="117"/>
      <c r="N12" s="9"/>
      <c r="O12" s="9"/>
      <c r="P12" s="9"/>
      <c r="Q12" s="90" t="str">
        <f t="shared" si="4"/>
        <v/>
      </c>
      <c r="R12" s="105"/>
      <c r="S12" s="90" t="str">
        <f t="shared" si="5"/>
        <v/>
      </c>
      <c r="T12" s="99"/>
      <c r="U12" s="90" t="str">
        <f t="shared" si="0"/>
        <v/>
      </c>
      <c r="V12" s="9"/>
      <c r="W12" s="99"/>
      <c r="X12" s="90" t="str">
        <f t="shared" si="9"/>
        <v/>
      </c>
      <c r="Y12" s="105"/>
      <c r="Z12" s="105"/>
      <c r="AA12" s="90" t="str">
        <f t="shared" si="6"/>
        <v/>
      </c>
      <c r="AB12" s="105"/>
      <c r="AC12" s="105"/>
      <c r="AD12" s="90" t="str">
        <f t="shared" si="1"/>
        <v/>
      </c>
      <c r="AE12" s="105"/>
      <c r="AF12" s="105"/>
      <c r="AG12" s="90" t="str">
        <f t="shared" si="7"/>
        <v/>
      </c>
      <c r="AH12" s="105"/>
      <c r="AI12" s="105"/>
      <c r="AJ12" s="90" t="str">
        <f t="shared" si="8"/>
        <v/>
      </c>
      <c r="AK12" s="6"/>
      <c r="AL12" s="17" t="str">
        <f t="shared" si="2"/>
        <v/>
      </c>
      <c r="AM12" s="18" t="str">
        <f t="shared" si="3"/>
        <v/>
      </c>
      <c r="AN12" s="120"/>
      <c r="AO12" s="117"/>
      <c r="AP12" s="162"/>
      <c r="AQ12" s="165"/>
      <c r="AR12" s="120"/>
      <c r="AS12" s="117"/>
      <c r="AT12" s="150"/>
      <c r="AU12" s="114"/>
      <c r="AV12" s="114"/>
      <c r="AW12" s="114"/>
      <c r="AX12" s="114"/>
      <c r="AY12" s="114"/>
      <c r="AZ12" s="120"/>
      <c r="BA12" s="117"/>
      <c r="BB12" s="191"/>
      <c r="BC12" s="27">
        <v>5</v>
      </c>
      <c r="BD12" s="20"/>
      <c r="BE12" s="23"/>
      <c r="BF12" s="23"/>
      <c r="BG12" s="23"/>
      <c r="BH12" s="24"/>
    </row>
    <row r="13" spans="1:60" x14ac:dyDescent="0.25">
      <c r="A13" s="183" t="s">
        <v>141</v>
      </c>
      <c r="B13" s="136" t="s">
        <v>52</v>
      </c>
      <c r="C13" s="136" t="s">
        <v>63</v>
      </c>
      <c r="D13" s="133"/>
      <c r="E13" s="136" t="s">
        <v>520</v>
      </c>
      <c r="F13" s="262" t="s">
        <v>542</v>
      </c>
      <c r="G13" s="142"/>
      <c r="H13" s="145"/>
      <c r="I13" s="118" t="str">
        <f>IF(H13="","",VLOOKUP(H13,[6]Tablas!$A$2:$B$6,2,FALSE))</f>
        <v/>
      </c>
      <c r="J13" s="136"/>
      <c r="K13" s="118" t="str">
        <f>IF(J13="","",VLOOKUP(J13,[6]Tablas!$E$2:$F$6,2,FALSE))</f>
        <v/>
      </c>
      <c r="L13" s="118" t="str">
        <f>IFERROR(VLOOKUP(M13,[6]Tablas!$F$9:$G$22,2,FALSE),"")</f>
        <v/>
      </c>
      <c r="M13" s="115" t="str">
        <f>IFERROR(+I13*K13,"")</f>
        <v/>
      </c>
      <c r="N13" s="70"/>
      <c r="O13" s="55"/>
      <c r="P13" s="55"/>
      <c r="Q13" s="88" t="str">
        <f t="shared" si="4"/>
        <v/>
      </c>
      <c r="R13" s="103"/>
      <c r="S13" s="88" t="str">
        <f t="shared" si="5"/>
        <v/>
      </c>
      <c r="T13" s="97"/>
      <c r="U13" s="88" t="str">
        <f t="shared" si="0"/>
        <v/>
      </c>
      <c r="V13" s="55"/>
      <c r="W13" s="97"/>
      <c r="X13" s="88" t="str">
        <f t="shared" si="9"/>
        <v/>
      </c>
      <c r="Y13" s="103"/>
      <c r="Z13" s="103"/>
      <c r="AA13" s="88" t="str">
        <f t="shared" si="6"/>
        <v/>
      </c>
      <c r="AB13" s="103"/>
      <c r="AC13" s="103"/>
      <c r="AD13" s="88" t="str">
        <f t="shared" si="1"/>
        <v/>
      </c>
      <c r="AE13" s="103"/>
      <c r="AF13" s="103"/>
      <c r="AG13" s="88" t="str">
        <f t="shared" si="7"/>
        <v/>
      </c>
      <c r="AH13" s="103"/>
      <c r="AI13" s="103"/>
      <c r="AJ13" s="88" t="str">
        <f t="shared" si="8"/>
        <v/>
      </c>
      <c r="AK13" s="63"/>
      <c r="AL13" s="64" t="str">
        <f t="shared" si="2"/>
        <v/>
      </c>
      <c r="AM13" s="96" t="str">
        <f t="shared" si="3"/>
        <v/>
      </c>
      <c r="AN13" s="130">
        <f>ROUND(MIN(AL13:AL17),0)</f>
        <v>0</v>
      </c>
      <c r="AO13" s="126">
        <f>ROUND(MIN(AM13:AM17),0)</f>
        <v>0</v>
      </c>
      <c r="AP13" s="160"/>
      <c r="AQ13" s="163"/>
      <c r="AR13" s="130">
        <f t="shared" ref="AR13" si="13">IF(AP13="Faltan causas por gestionar",50,AN13)</f>
        <v>0</v>
      </c>
      <c r="AS13" s="126">
        <f t="shared" ref="AS13" si="14">IF(AP13="Faltan causas por gestionar",50,AO13)</f>
        <v>0</v>
      </c>
      <c r="AT13" s="148">
        <f t="shared" ref="AT13:AU13" si="15">IF(AR13&gt;=96,2,IF(AR13&gt;=86,1,0))</f>
        <v>0</v>
      </c>
      <c r="AU13" s="112">
        <f t="shared" si="15"/>
        <v>0</v>
      </c>
      <c r="AV13" s="112" t="str">
        <f>IF(AW13="","",VLOOKUP(AW13,[6]Tablas!$B$2:$C$6,2,FALSE))</f>
        <v/>
      </c>
      <c r="AW13" s="112" t="str">
        <f>IFERROR(+I13-AT13,"")</f>
        <v/>
      </c>
      <c r="AX13" s="112" t="str">
        <f>IF(AY13="","",VLOOKUP(AY13,[6]Tablas!$F$2:$G$6,2,FALSE))</f>
        <v/>
      </c>
      <c r="AY13" s="112" t="str">
        <f>IFERROR(IF(K13-AU13&lt;=0,1,K13-AU13),"")</f>
        <v/>
      </c>
      <c r="AZ13" s="118" t="str">
        <f>IFERROR(+AY13*AW13,"")</f>
        <v/>
      </c>
      <c r="BA13" s="115" t="str">
        <f>IFERROR(VLOOKUP(AZ13,[6]Tablas!$F$9:$G$22,2,FALSE),"")</f>
        <v/>
      </c>
      <c r="BB13" s="189" t="str">
        <f>IFERROR(VLOOKUP(BA13,[6]Tablas!$C$25:$D$27,2,FALSE),"")</f>
        <v/>
      </c>
      <c r="BC13" s="66">
        <v>1</v>
      </c>
      <c r="BD13" s="243" t="s">
        <v>543</v>
      </c>
      <c r="BE13" s="244"/>
      <c r="BF13" s="201">
        <v>43831</v>
      </c>
      <c r="BG13" s="201">
        <v>44012</v>
      </c>
      <c r="BH13" s="69"/>
    </row>
    <row r="14" spans="1:60" x14ac:dyDescent="0.25">
      <c r="A14" s="184"/>
      <c r="B14" s="137"/>
      <c r="C14" s="137"/>
      <c r="D14" s="134"/>
      <c r="E14" s="137"/>
      <c r="F14" s="263"/>
      <c r="G14" s="143"/>
      <c r="H14" s="146"/>
      <c r="I14" s="119"/>
      <c r="J14" s="137"/>
      <c r="K14" s="119"/>
      <c r="L14" s="119"/>
      <c r="M14" s="116"/>
      <c r="N14" s="7"/>
      <c r="O14" s="5"/>
      <c r="P14" s="5"/>
      <c r="Q14" s="89" t="str">
        <f t="shared" si="4"/>
        <v/>
      </c>
      <c r="R14" s="104"/>
      <c r="S14" s="89" t="str">
        <f t="shared" si="5"/>
        <v/>
      </c>
      <c r="T14" s="98"/>
      <c r="U14" s="89" t="str">
        <f t="shared" si="0"/>
        <v/>
      </c>
      <c r="V14" s="5"/>
      <c r="W14" s="98"/>
      <c r="X14" s="89" t="str">
        <f t="shared" si="9"/>
        <v/>
      </c>
      <c r="Y14" s="104"/>
      <c r="Z14" s="104"/>
      <c r="AA14" s="89" t="str">
        <f t="shared" si="6"/>
        <v/>
      </c>
      <c r="AB14" s="104"/>
      <c r="AC14" s="104"/>
      <c r="AD14" s="89" t="str">
        <f t="shared" si="1"/>
        <v/>
      </c>
      <c r="AE14" s="104"/>
      <c r="AF14" s="104"/>
      <c r="AG14" s="89" t="str">
        <f t="shared" si="7"/>
        <v/>
      </c>
      <c r="AH14" s="104"/>
      <c r="AI14" s="104"/>
      <c r="AJ14" s="89" t="str">
        <f t="shared" si="8"/>
        <v/>
      </c>
      <c r="AK14" s="28"/>
      <c r="AL14" s="16" t="str">
        <f t="shared" si="2"/>
        <v/>
      </c>
      <c r="AM14" s="39" t="str">
        <f t="shared" si="3"/>
        <v/>
      </c>
      <c r="AN14" s="119"/>
      <c r="AO14" s="116"/>
      <c r="AP14" s="161"/>
      <c r="AQ14" s="164"/>
      <c r="AR14" s="119"/>
      <c r="AS14" s="116"/>
      <c r="AT14" s="149"/>
      <c r="AU14" s="113"/>
      <c r="AV14" s="113"/>
      <c r="AW14" s="113"/>
      <c r="AX14" s="113"/>
      <c r="AY14" s="113"/>
      <c r="AZ14" s="119"/>
      <c r="BA14" s="116"/>
      <c r="BB14" s="190"/>
      <c r="BC14" s="26">
        <v>2</v>
      </c>
      <c r="BD14" s="19"/>
      <c r="BE14" s="21"/>
      <c r="BF14" s="21"/>
      <c r="BG14" s="21"/>
      <c r="BH14" s="22"/>
    </row>
    <row r="15" spans="1:60" x14ac:dyDescent="0.25">
      <c r="A15" s="184"/>
      <c r="B15" s="137"/>
      <c r="C15" s="137"/>
      <c r="D15" s="134"/>
      <c r="E15" s="137"/>
      <c r="F15" s="263"/>
      <c r="G15" s="143"/>
      <c r="H15" s="146"/>
      <c r="I15" s="119"/>
      <c r="J15" s="137"/>
      <c r="K15" s="119"/>
      <c r="L15" s="119"/>
      <c r="M15" s="116"/>
      <c r="N15" s="7"/>
      <c r="O15" s="5"/>
      <c r="P15" s="5"/>
      <c r="Q15" s="89" t="str">
        <f t="shared" si="4"/>
        <v/>
      </c>
      <c r="R15" s="104"/>
      <c r="S15" s="89" t="str">
        <f t="shared" si="5"/>
        <v/>
      </c>
      <c r="T15" s="98"/>
      <c r="U15" s="89" t="str">
        <f t="shared" si="0"/>
        <v/>
      </c>
      <c r="V15" s="5"/>
      <c r="W15" s="98"/>
      <c r="X15" s="89" t="str">
        <f t="shared" si="9"/>
        <v/>
      </c>
      <c r="Y15" s="104"/>
      <c r="Z15" s="104"/>
      <c r="AA15" s="89" t="str">
        <f t="shared" si="6"/>
        <v/>
      </c>
      <c r="AB15" s="104"/>
      <c r="AC15" s="104"/>
      <c r="AD15" s="89" t="str">
        <f t="shared" si="1"/>
        <v/>
      </c>
      <c r="AE15" s="104"/>
      <c r="AF15" s="104"/>
      <c r="AG15" s="89" t="str">
        <f t="shared" si="7"/>
        <v/>
      </c>
      <c r="AH15" s="104"/>
      <c r="AI15" s="104"/>
      <c r="AJ15" s="89" t="str">
        <f t="shared" si="8"/>
        <v/>
      </c>
      <c r="AK15" s="28"/>
      <c r="AL15" s="16" t="str">
        <f t="shared" si="2"/>
        <v/>
      </c>
      <c r="AM15" s="39" t="str">
        <f t="shared" si="3"/>
        <v/>
      </c>
      <c r="AN15" s="119"/>
      <c r="AO15" s="116"/>
      <c r="AP15" s="161"/>
      <c r="AQ15" s="164"/>
      <c r="AR15" s="119"/>
      <c r="AS15" s="116"/>
      <c r="AT15" s="149"/>
      <c r="AU15" s="113"/>
      <c r="AV15" s="113"/>
      <c r="AW15" s="113"/>
      <c r="AX15" s="113"/>
      <c r="AY15" s="113"/>
      <c r="AZ15" s="119"/>
      <c r="BA15" s="116"/>
      <c r="BB15" s="190"/>
      <c r="BC15" s="26">
        <v>3</v>
      </c>
      <c r="BD15" s="19"/>
      <c r="BE15" s="21"/>
      <c r="BF15" s="21"/>
      <c r="BG15" s="21"/>
      <c r="BH15" s="22"/>
    </row>
    <row r="16" spans="1:60" x14ac:dyDescent="0.25">
      <c r="A16" s="184"/>
      <c r="B16" s="137"/>
      <c r="C16" s="137"/>
      <c r="D16" s="134"/>
      <c r="E16" s="137"/>
      <c r="F16" s="263"/>
      <c r="G16" s="143"/>
      <c r="H16" s="146"/>
      <c r="I16" s="119"/>
      <c r="J16" s="137"/>
      <c r="K16" s="119"/>
      <c r="L16" s="119"/>
      <c r="M16" s="116"/>
      <c r="N16" s="7"/>
      <c r="O16" s="5"/>
      <c r="P16" s="5"/>
      <c r="Q16" s="89" t="str">
        <f t="shared" si="4"/>
        <v/>
      </c>
      <c r="R16" s="104"/>
      <c r="S16" s="89" t="str">
        <f t="shared" si="5"/>
        <v/>
      </c>
      <c r="T16" s="98"/>
      <c r="U16" s="89" t="str">
        <f t="shared" si="0"/>
        <v/>
      </c>
      <c r="V16" s="5"/>
      <c r="W16" s="98"/>
      <c r="X16" s="89" t="str">
        <f t="shared" si="9"/>
        <v/>
      </c>
      <c r="Y16" s="104"/>
      <c r="Z16" s="104"/>
      <c r="AA16" s="89" t="str">
        <f t="shared" si="6"/>
        <v/>
      </c>
      <c r="AB16" s="104"/>
      <c r="AC16" s="104"/>
      <c r="AD16" s="89" t="str">
        <f t="shared" si="1"/>
        <v/>
      </c>
      <c r="AE16" s="104"/>
      <c r="AF16" s="104"/>
      <c r="AG16" s="89" t="str">
        <f t="shared" si="7"/>
        <v/>
      </c>
      <c r="AH16" s="104"/>
      <c r="AI16" s="104"/>
      <c r="AJ16" s="89" t="str">
        <f t="shared" si="8"/>
        <v/>
      </c>
      <c r="AK16" s="28"/>
      <c r="AL16" s="16" t="str">
        <f t="shared" si="2"/>
        <v/>
      </c>
      <c r="AM16" s="39" t="str">
        <f t="shared" si="3"/>
        <v/>
      </c>
      <c r="AN16" s="119"/>
      <c r="AO16" s="116"/>
      <c r="AP16" s="161"/>
      <c r="AQ16" s="164"/>
      <c r="AR16" s="119"/>
      <c r="AS16" s="116"/>
      <c r="AT16" s="149"/>
      <c r="AU16" s="113"/>
      <c r="AV16" s="113"/>
      <c r="AW16" s="113"/>
      <c r="AX16" s="113"/>
      <c r="AY16" s="113"/>
      <c r="AZ16" s="119"/>
      <c r="BA16" s="116"/>
      <c r="BB16" s="190"/>
      <c r="BC16" s="26">
        <v>4</v>
      </c>
      <c r="BD16" s="19"/>
      <c r="BE16" s="21"/>
      <c r="BF16" s="21"/>
      <c r="BG16" s="21"/>
      <c r="BH16" s="22"/>
    </row>
    <row r="17" spans="1:60" ht="15.75" thickBot="1" x14ac:dyDescent="0.3">
      <c r="A17" s="185"/>
      <c r="B17" s="138"/>
      <c r="C17" s="138"/>
      <c r="D17" s="135"/>
      <c r="E17" s="138"/>
      <c r="F17" s="264"/>
      <c r="G17" s="144"/>
      <c r="H17" s="147"/>
      <c r="I17" s="120"/>
      <c r="J17" s="138"/>
      <c r="K17" s="120"/>
      <c r="L17" s="120"/>
      <c r="M17" s="117"/>
      <c r="N17" s="8"/>
      <c r="O17" s="9"/>
      <c r="P17" s="9"/>
      <c r="Q17" s="90" t="str">
        <f t="shared" si="4"/>
        <v/>
      </c>
      <c r="R17" s="105"/>
      <c r="S17" s="90" t="str">
        <f t="shared" si="5"/>
        <v/>
      </c>
      <c r="T17" s="99"/>
      <c r="U17" s="90" t="str">
        <f t="shared" si="0"/>
        <v/>
      </c>
      <c r="V17" s="9"/>
      <c r="W17" s="99"/>
      <c r="X17" s="90" t="str">
        <f t="shared" si="9"/>
        <v/>
      </c>
      <c r="Y17" s="105"/>
      <c r="Z17" s="105"/>
      <c r="AA17" s="90" t="str">
        <f t="shared" si="6"/>
        <v/>
      </c>
      <c r="AB17" s="105"/>
      <c r="AC17" s="105"/>
      <c r="AD17" s="90" t="str">
        <f t="shared" si="1"/>
        <v/>
      </c>
      <c r="AE17" s="105"/>
      <c r="AF17" s="105"/>
      <c r="AG17" s="90" t="str">
        <f t="shared" si="7"/>
        <v/>
      </c>
      <c r="AH17" s="105"/>
      <c r="AI17" s="105"/>
      <c r="AJ17" s="90" t="str">
        <f t="shared" si="8"/>
        <v/>
      </c>
      <c r="AK17" s="6"/>
      <c r="AL17" s="17" t="str">
        <f t="shared" si="2"/>
        <v/>
      </c>
      <c r="AM17" s="18" t="str">
        <f t="shared" si="3"/>
        <v/>
      </c>
      <c r="AN17" s="120"/>
      <c r="AO17" s="117"/>
      <c r="AP17" s="162"/>
      <c r="AQ17" s="165"/>
      <c r="AR17" s="120"/>
      <c r="AS17" s="117"/>
      <c r="AT17" s="150"/>
      <c r="AU17" s="114"/>
      <c r="AV17" s="114"/>
      <c r="AW17" s="114"/>
      <c r="AX17" s="114"/>
      <c r="AY17" s="114"/>
      <c r="AZ17" s="120"/>
      <c r="BA17" s="117"/>
      <c r="BB17" s="191"/>
      <c r="BC17" s="27">
        <v>5</v>
      </c>
      <c r="BD17" s="20"/>
      <c r="BE17" s="23"/>
      <c r="BF17" s="23"/>
      <c r="BG17" s="23"/>
      <c r="BH17" s="24"/>
    </row>
    <row r="18" spans="1:60" x14ac:dyDescent="0.25">
      <c r="A18" s="186"/>
      <c r="B18" s="121"/>
      <c r="C18" s="121"/>
      <c r="D18" s="125"/>
      <c r="E18" s="121"/>
      <c r="F18" s="131"/>
      <c r="G18" s="132"/>
      <c r="H18" s="121"/>
      <c r="I18" s="111"/>
      <c r="J18" s="121"/>
      <c r="K18" s="111"/>
      <c r="L18" s="111"/>
      <c r="M18" s="111"/>
      <c r="N18" s="73"/>
      <c r="O18" s="73"/>
      <c r="P18" s="73"/>
      <c r="Q18" s="91"/>
      <c r="R18" s="94"/>
      <c r="S18" s="91"/>
      <c r="T18" s="93"/>
      <c r="U18" s="91"/>
      <c r="V18" s="73"/>
      <c r="W18" s="93"/>
      <c r="X18" s="91"/>
      <c r="Y18" s="94"/>
      <c r="Z18" s="94"/>
      <c r="AA18" s="91"/>
      <c r="AB18" s="94"/>
      <c r="AC18" s="94"/>
      <c r="AD18" s="91"/>
      <c r="AE18" s="94"/>
      <c r="AF18" s="94"/>
      <c r="AG18" s="91"/>
      <c r="AH18" s="94"/>
      <c r="AI18" s="94"/>
      <c r="AJ18" s="91"/>
      <c r="AK18" s="94"/>
      <c r="AL18" s="100"/>
      <c r="AM18" s="100"/>
      <c r="AN18" s="122"/>
      <c r="AO18" s="122"/>
      <c r="AP18" s="123"/>
      <c r="AQ18" s="124"/>
      <c r="AR18" s="122"/>
      <c r="AS18" s="122"/>
      <c r="AT18" s="111"/>
      <c r="AU18" s="111"/>
      <c r="AV18" s="111"/>
      <c r="AW18" s="111"/>
      <c r="AX18" s="111"/>
      <c r="AY18" s="111"/>
      <c r="AZ18" s="111"/>
      <c r="BA18" s="111"/>
      <c r="BB18" s="111"/>
      <c r="BC18" s="78"/>
      <c r="BD18" s="79"/>
      <c r="BE18" s="80"/>
      <c r="BF18" s="80"/>
      <c r="BG18" s="80"/>
      <c r="BH18" s="80"/>
    </row>
    <row r="19" spans="1:60" x14ac:dyDescent="0.25">
      <c r="A19" s="186"/>
      <c r="B19" s="121"/>
      <c r="C19" s="121"/>
      <c r="D19" s="125"/>
      <c r="E19" s="121"/>
      <c r="F19" s="131"/>
      <c r="G19" s="132"/>
      <c r="H19" s="121"/>
      <c r="I19" s="111"/>
      <c r="J19" s="121"/>
      <c r="K19" s="111"/>
      <c r="L19" s="111"/>
      <c r="M19" s="111"/>
      <c r="N19" s="73"/>
      <c r="O19" s="73"/>
      <c r="P19" s="73"/>
      <c r="Q19" s="91"/>
      <c r="R19" s="94"/>
      <c r="S19" s="91"/>
      <c r="T19" s="93"/>
      <c r="U19" s="91"/>
      <c r="V19" s="73"/>
      <c r="W19" s="93"/>
      <c r="X19" s="91"/>
      <c r="Y19" s="94"/>
      <c r="Z19" s="94"/>
      <c r="AA19" s="91"/>
      <c r="AB19" s="94"/>
      <c r="AC19" s="94"/>
      <c r="AD19" s="91"/>
      <c r="AE19" s="94"/>
      <c r="AF19" s="94"/>
      <c r="AG19" s="91"/>
      <c r="AH19" s="94"/>
      <c r="AI19" s="94"/>
      <c r="AJ19" s="91"/>
      <c r="AK19" s="94"/>
      <c r="AL19" s="100"/>
      <c r="AM19" s="100"/>
      <c r="AN19" s="111"/>
      <c r="AO19" s="111"/>
      <c r="AP19" s="123"/>
      <c r="AQ19" s="124"/>
      <c r="AR19" s="111"/>
      <c r="AS19" s="111"/>
      <c r="AT19" s="111"/>
      <c r="AU19" s="111"/>
      <c r="AV19" s="111"/>
      <c r="AW19" s="111"/>
      <c r="AX19" s="111"/>
      <c r="AY19" s="111"/>
      <c r="AZ19" s="111"/>
      <c r="BA19" s="111"/>
      <c r="BB19" s="111"/>
      <c r="BC19" s="81"/>
      <c r="BD19" s="79"/>
      <c r="BE19" s="80"/>
      <c r="BF19" s="80"/>
      <c r="BG19" s="80"/>
      <c r="BH19" s="80"/>
    </row>
    <row r="20" spans="1:60" x14ac:dyDescent="0.25">
      <c r="A20" s="186"/>
      <c r="B20" s="121"/>
      <c r="C20" s="121"/>
      <c r="D20" s="125"/>
      <c r="E20" s="121"/>
      <c r="F20" s="131"/>
      <c r="G20" s="132"/>
      <c r="H20" s="121"/>
      <c r="I20" s="111"/>
      <c r="J20" s="121"/>
      <c r="K20" s="111"/>
      <c r="L20" s="111"/>
      <c r="M20" s="111"/>
      <c r="N20" s="73"/>
      <c r="O20" s="73"/>
      <c r="P20" s="73"/>
      <c r="Q20" s="91"/>
      <c r="R20" s="94"/>
      <c r="S20" s="91"/>
      <c r="T20" s="93"/>
      <c r="U20" s="91"/>
      <c r="V20" s="73"/>
      <c r="W20" s="93"/>
      <c r="X20" s="91"/>
      <c r="Y20" s="94"/>
      <c r="Z20" s="94"/>
      <c r="AA20" s="91"/>
      <c r="AB20" s="94"/>
      <c r="AC20" s="94"/>
      <c r="AD20" s="91"/>
      <c r="AE20" s="94"/>
      <c r="AF20" s="94"/>
      <c r="AG20" s="91"/>
      <c r="AH20" s="94"/>
      <c r="AI20" s="94"/>
      <c r="AJ20" s="91"/>
      <c r="AK20" s="94"/>
      <c r="AL20" s="100"/>
      <c r="AM20" s="100"/>
      <c r="AN20" s="111"/>
      <c r="AO20" s="111"/>
      <c r="AP20" s="123"/>
      <c r="AQ20" s="124"/>
      <c r="AR20" s="111"/>
      <c r="AS20" s="111"/>
      <c r="AT20" s="111"/>
      <c r="AU20" s="111"/>
      <c r="AV20" s="111"/>
      <c r="AW20" s="111"/>
      <c r="AX20" s="111"/>
      <c r="AY20" s="111"/>
      <c r="AZ20" s="111"/>
      <c r="BA20" s="111"/>
      <c r="BB20" s="111"/>
      <c r="BC20" s="81"/>
      <c r="BD20" s="79"/>
      <c r="BE20" s="80"/>
      <c r="BF20" s="80"/>
      <c r="BG20" s="80"/>
      <c r="BH20" s="80"/>
    </row>
    <row r="21" spans="1:60" x14ac:dyDescent="0.25">
      <c r="A21" s="186"/>
      <c r="B21" s="121"/>
      <c r="C21" s="121"/>
      <c r="D21" s="125"/>
      <c r="E21" s="121"/>
      <c r="F21" s="131"/>
      <c r="G21" s="132"/>
      <c r="H21" s="121"/>
      <c r="I21" s="111"/>
      <c r="J21" s="121"/>
      <c r="K21" s="111"/>
      <c r="L21" s="111"/>
      <c r="M21" s="111"/>
      <c r="N21" s="73"/>
      <c r="O21" s="73"/>
      <c r="P21" s="73"/>
      <c r="Q21" s="91"/>
      <c r="R21" s="94"/>
      <c r="S21" s="91"/>
      <c r="T21" s="93"/>
      <c r="U21" s="91"/>
      <c r="V21" s="73"/>
      <c r="W21" s="93"/>
      <c r="X21" s="91"/>
      <c r="Y21" s="94"/>
      <c r="Z21" s="94"/>
      <c r="AA21" s="91"/>
      <c r="AB21" s="94"/>
      <c r="AC21" s="94"/>
      <c r="AD21" s="91"/>
      <c r="AE21" s="94"/>
      <c r="AF21" s="94"/>
      <c r="AG21" s="91"/>
      <c r="AH21" s="94"/>
      <c r="AI21" s="94"/>
      <c r="AJ21" s="91"/>
      <c r="AK21" s="94"/>
      <c r="AL21" s="100"/>
      <c r="AM21" s="100"/>
      <c r="AN21" s="111"/>
      <c r="AO21" s="111"/>
      <c r="AP21" s="123"/>
      <c r="AQ21" s="124"/>
      <c r="AR21" s="111"/>
      <c r="AS21" s="111"/>
      <c r="AT21" s="111"/>
      <c r="AU21" s="111"/>
      <c r="AV21" s="111"/>
      <c r="AW21" s="111"/>
      <c r="AX21" s="111"/>
      <c r="AY21" s="111"/>
      <c r="AZ21" s="111"/>
      <c r="BA21" s="111"/>
      <c r="BB21" s="111"/>
      <c r="BC21" s="81"/>
      <c r="BD21" s="79"/>
      <c r="BE21" s="80"/>
      <c r="BF21" s="80"/>
      <c r="BG21" s="80"/>
      <c r="BH21" s="80"/>
    </row>
    <row r="22" spans="1:60" x14ac:dyDescent="0.25">
      <c r="A22" s="186"/>
      <c r="B22" s="121"/>
      <c r="C22" s="121"/>
      <c r="D22" s="125"/>
      <c r="E22" s="121"/>
      <c r="F22" s="131"/>
      <c r="G22" s="132"/>
      <c r="H22" s="121"/>
      <c r="I22" s="111"/>
      <c r="J22" s="121"/>
      <c r="K22" s="111"/>
      <c r="L22" s="111"/>
      <c r="M22" s="111"/>
      <c r="N22" s="73"/>
      <c r="O22" s="73"/>
      <c r="P22" s="73"/>
      <c r="Q22" s="91"/>
      <c r="R22" s="94"/>
      <c r="S22" s="91"/>
      <c r="T22" s="93"/>
      <c r="U22" s="91"/>
      <c r="V22" s="73"/>
      <c r="W22" s="93"/>
      <c r="X22" s="91"/>
      <c r="Y22" s="94"/>
      <c r="Z22" s="94"/>
      <c r="AA22" s="91"/>
      <c r="AB22" s="94"/>
      <c r="AC22" s="94"/>
      <c r="AD22" s="91"/>
      <c r="AE22" s="94"/>
      <c r="AF22" s="94"/>
      <c r="AG22" s="91"/>
      <c r="AH22" s="94"/>
      <c r="AI22" s="94"/>
      <c r="AJ22" s="91"/>
      <c r="AK22" s="94"/>
      <c r="AL22" s="100"/>
      <c r="AM22" s="100"/>
      <c r="AN22" s="111"/>
      <c r="AO22" s="111"/>
      <c r="AP22" s="123"/>
      <c r="AQ22" s="124"/>
      <c r="AR22" s="111"/>
      <c r="AS22" s="111"/>
      <c r="AT22" s="111"/>
      <c r="AU22" s="111"/>
      <c r="AV22" s="111"/>
      <c r="AW22" s="111"/>
      <c r="AX22" s="111"/>
      <c r="AY22" s="111"/>
      <c r="AZ22" s="111"/>
      <c r="BA22" s="111"/>
      <c r="BB22" s="111"/>
      <c r="BC22" s="81"/>
      <c r="BD22" s="79"/>
      <c r="BE22" s="80"/>
      <c r="BF22" s="80"/>
      <c r="BG22" s="80"/>
      <c r="BH22" s="80"/>
    </row>
    <row r="23" spans="1:60" x14ac:dyDescent="0.25">
      <c r="A23" s="186"/>
      <c r="B23" s="121"/>
      <c r="C23" s="121"/>
      <c r="D23" s="125"/>
      <c r="E23" s="121"/>
      <c r="F23" s="131"/>
      <c r="G23" s="132"/>
      <c r="H23" s="121"/>
      <c r="I23" s="111"/>
      <c r="J23" s="121"/>
      <c r="K23" s="111"/>
      <c r="L23" s="111"/>
      <c r="M23" s="111"/>
      <c r="N23" s="73"/>
      <c r="O23" s="73"/>
      <c r="P23" s="73"/>
      <c r="Q23" s="91"/>
      <c r="R23" s="94"/>
      <c r="S23" s="91"/>
      <c r="T23" s="93"/>
      <c r="U23" s="91"/>
      <c r="V23" s="73"/>
      <c r="W23" s="93"/>
      <c r="X23" s="91"/>
      <c r="Y23" s="94"/>
      <c r="Z23" s="94"/>
      <c r="AA23" s="91"/>
      <c r="AB23" s="94"/>
      <c r="AC23" s="94"/>
      <c r="AD23" s="91"/>
      <c r="AE23" s="94"/>
      <c r="AF23" s="94"/>
      <c r="AG23" s="91"/>
      <c r="AH23" s="94"/>
      <c r="AI23" s="94"/>
      <c r="AJ23" s="91"/>
      <c r="AK23" s="94"/>
      <c r="AL23" s="100"/>
      <c r="AM23" s="100"/>
      <c r="AN23" s="122"/>
      <c r="AO23" s="122"/>
      <c r="AP23" s="123"/>
      <c r="AQ23" s="124"/>
      <c r="AR23" s="122"/>
      <c r="AS23" s="122"/>
      <c r="AT23" s="111"/>
      <c r="AU23" s="111"/>
      <c r="AV23" s="111"/>
      <c r="AW23" s="111"/>
      <c r="AX23" s="111"/>
      <c r="AY23" s="111"/>
      <c r="AZ23" s="111"/>
      <c r="BA23" s="111"/>
      <c r="BB23" s="111"/>
      <c r="BC23" s="78"/>
      <c r="BD23" s="79"/>
      <c r="BE23" s="80"/>
      <c r="BF23" s="80"/>
      <c r="BG23" s="80"/>
      <c r="BH23" s="80"/>
    </row>
    <row r="24" spans="1:60" x14ac:dyDescent="0.25">
      <c r="A24" s="186"/>
      <c r="B24" s="121"/>
      <c r="C24" s="121"/>
      <c r="D24" s="125"/>
      <c r="E24" s="121"/>
      <c r="F24" s="131"/>
      <c r="G24" s="132"/>
      <c r="H24" s="121"/>
      <c r="I24" s="111"/>
      <c r="J24" s="121"/>
      <c r="K24" s="111"/>
      <c r="L24" s="111"/>
      <c r="M24" s="111"/>
      <c r="N24" s="73"/>
      <c r="O24" s="73"/>
      <c r="P24" s="73"/>
      <c r="Q24" s="91"/>
      <c r="R24" s="94"/>
      <c r="S24" s="91"/>
      <c r="T24" s="93"/>
      <c r="U24" s="91"/>
      <c r="V24" s="73"/>
      <c r="W24" s="93"/>
      <c r="X24" s="91"/>
      <c r="Y24" s="94"/>
      <c r="Z24" s="94"/>
      <c r="AA24" s="91"/>
      <c r="AB24" s="94"/>
      <c r="AC24" s="94"/>
      <c r="AD24" s="91"/>
      <c r="AE24" s="94"/>
      <c r="AF24" s="94"/>
      <c r="AG24" s="91"/>
      <c r="AH24" s="94"/>
      <c r="AI24" s="94"/>
      <c r="AJ24" s="91"/>
      <c r="AK24" s="94"/>
      <c r="AL24" s="100"/>
      <c r="AM24" s="100"/>
      <c r="AN24" s="111"/>
      <c r="AO24" s="111"/>
      <c r="AP24" s="123"/>
      <c r="AQ24" s="124"/>
      <c r="AR24" s="111"/>
      <c r="AS24" s="111"/>
      <c r="AT24" s="111"/>
      <c r="AU24" s="111"/>
      <c r="AV24" s="111"/>
      <c r="AW24" s="111"/>
      <c r="AX24" s="111"/>
      <c r="AY24" s="111"/>
      <c r="AZ24" s="111"/>
      <c r="BA24" s="111"/>
      <c r="BB24" s="111"/>
      <c r="BC24" s="81"/>
      <c r="BD24" s="79"/>
      <c r="BE24" s="80"/>
      <c r="BF24" s="80"/>
      <c r="BG24" s="80"/>
      <c r="BH24" s="80"/>
    </row>
    <row r="25" spans="1:60" x14ac:dyDescent="0.25">
      <c r="A25" s="186"/>
      <c r="B25" s="121"/>
      <c r="C25" s="121"/>
      <c r="D25" s="125"/>
      <c r="E25" s="121"/>
      <c r="F25" s="131"/>
      <c r="G25" s="132"/>
      <c r="H25" s="121"/>
      <c r="I25" s="111"/>
      <c r="J25" s="121"/>
      <c r="K25" s="111"/>
      <c r="L25" s="111"/>
      <c r="M25" s="111"/>
      <c r="N25" s="73"/>
      <c r="O25" s="73"/>
      <c r="P25" s="73"/>
      <c r="Q25" s="91"/>
      <c r="R25" s="94"/>
      <c r="S25" s="91"/>
      <c r="T25" s="93"/>
      <c r="U25" s="91"/>
      <c r="V25" s="73"/>
      <c r="W25" s="93"/>
      <c r="X25" s="91"/>
      <c r="Y25" s="94"/>
      <c r="Z25" s="94"/>
      <c r="AA25" s="91"/>
      <c r="AB25" s="94"/>
      <c r="AC25" s="94"/>
      <c r="AD25" s="91"/>
      <c r="AE25" s="94"/>
      <c r="AF25" s="94"/>
      <c r="AG25" s="91"/>
      <c r="AH25" s="94"/>
      <c r="AI25" s="94"/>
      <c r="AJ25" s="91"/>
      <c r="AK25" s="94"/>
      <c r="AL25" s="100"/>
      <c r="AM25" s="100"/>
      <c r="AN25" s="111"/>
      <c r="AO25" s="111"/>
      <c r="AP25" s="123"/>
      <c r="AQ25" s="124"/>
      <c r="AR25" s="111"/>
      <c r="AS25" s="111"/>
      <c r="AT25" s="111"/>
      <c r="AU25" s="111"/>
      <c r="AV25" s="111"/>
      <c r="AW25" s="111"/>
      <c r="AX25" s="111"/>
      <c r="AY25" s="111"/>
      <c r="AZ25" s="111"/>
      <c r="BA25" s="111"/>
      <c r="BB25" s="111"/>
      <c r="BC25" s="81"/>
      <c r="BD25" s="79"/>
      <c r="BE25" s="80"/>
      <c r="BF25" s="80"/>
      <c r="BG25" s="80"/>
      <c r="BH25" s="80"/>
    </row>
    <row r="26" spans="1:60" x14ac:dyDescent="0.25">
      <c r="A26" s="186"/>
      <c r="B26" s="121"/>
      <c r="C26" s="121"/>
      <c r="D26" s="125"/>
      <c r="E26" s="121"/>
      <c r="F26" s="131"/>
      <c r="G26" s="132"/>
      <c r="H26" s="121"/>
      <c r="I26" s="111"/>
      <c r="J26" s="121"/>
      <c r="K26" s="111"/>
      <c r="L26" s="111"/>
      <c r="M26" s="111"/>
      <c r="N26" s="73"/>
      <c r="O26" s="73"/>
      <c r="P26" s="73"/>
      <c r="Q26" s="91"/>
      <c r="R26" s="94"/>
      <c r="S26" s="91"/>
      <c r="T26" s="93"/>
      <c r="U26" s="91"/>
      <c r="V26" s="73"/>
      <c r="W26" s="93"/>
      <c r="X26" s="91"/>
      <c r="Y26" s="94"/>
      <c r="Z26" s="94"/>
      <c r="AA26" s="91"/>
      <c r="AB26" s="94"/>
      <c r="AC26" s="94"/>
      <c r="AD26" s="91"/>
      <c r="AE26" s="94"/>
      <c r="AF26" s="94"/>
      <c r="AG26" s="91"/>
      <c r="AH26" s="94"/>
      <c r="AI26" s="94"/>
      <c r="AJ26" s="91"/>
      <c r="AK26" s="94"/>
      <c r="AL26" s="100"/>
      <c r="AM26" s="100"/>
      <c r="AN26" s="111"/>
      <c r="AO26" s="111"/>
      <c r="AP26" s="123"/>
      <c r="AQ26" s="124"/>
      <c r="AR26" s="111"/>
      <c r="AS26" s="111"/>
      <c r="AT26" s="111"/>
      <c r="AU26" s="111"/>
      <c r="AV26" s="111"/>
      <c r="AW26" s="111"/>
      <c r="AX26" s="111"/>
      <c r="AY26" s="111"/>
      <c r="AZ26" s="111"/>
      <c r="BA26" s="111"/>
      <c r="BB26" s="111"/>
      <c r="BC26" s="81"/>
      <c r="BD26" s="79"/>
      <c r="BE26" s="80"/>
      <c r="BF26" s="80"/>
      <c r="BG26" s="80"/>
      <c r="BH26" s="80"/>
    </row>
    <row r="27" spans="1:60" x14ac:dyDescent="0.25">
      <c r="A27" s="186"/>
      <c r="B27" s="121"/>
      <c r="C27" s="121"/>
      <c r="D27" s="125"/>
      <c r="E27" s="121"/>
      <c r="F27" s="131"/>
      <c r="G27" s="132"/>
      <c r="H27" s="121"/>
      <c r="I27" s="111"/>
      <c r="J27" s="121"/>
      <c r="K27" s="111"/>
      <c r="L27" s="111"/>
      <c r="M27" s="111"/>
      <c r="N27" s="73"/>
      <c r="O27" s="73"/>
      <c r="P27" s="73"/>
      <c r="Q27" s="91"/>
      <c r="R27" s="94"/>
      <c r="S27" s="91"/>
      <c r="T27" s="93"/>
      <c r="U27" s="91"/>
      <c r="V27" s="73"/>
      <c r="W27" s="93"/>
      <c r="X27" s="91"/>
      <c r="Y27" s="94"/>
      <c r="Z27" s="94"/>
      <c r="AA27" s="91"/>
      <c r="AB27" s="94"/>
      <c r="AC27" s="94"/>
      <c r="AD27" s="91"/>
      <c r="AE27" s="94"/>
      <c r="AF27" s="94"/>
      <c r="AG27" s="91"/>
      <c r="AH27" s="94"/>
      <c r="AI27" s="94"/>
      <c r="AJ27" s="91"/>
      <c r="AK27" s="94"/>
      <c r="AL27" s="100"/>
      <c r="AM27" s="100"/>
      <c r="AN27" s="111"/>
      <c r="AO27" s="111"/>
      <c r="AP27" s="123"/>
      <c r="AQ27" s="124"/>
      <c r="AR27" s="111"/>
      <c r="AS27" s="111"/>
      <c r="AT27" s="111"/>
      <c r="AU27" s="111"/>
      <c r="AV27" s="111"/>
      <c r="AW27" s="111"/>
      <c r="AX27" s="111"/>
      <c r="AY27" s="111"/>
      <c r="AZ27" s="111"/>
      <c r="BA27" s="111"/>
      <c r="BB27" s="111"/>
      <c r="BC27" s="81"/>
      <c r="BD27" s="79"/>
      <c r="BE27" s="80"/>
      <c r="BF27" s="80"/>
      <c r="BG27" s="80"/>
      <c r="BH27" s="80"/>
    </row>
    <row r="28" spans="1:60" x14ac:dyDescent="0.25">
      <c r="A28" s="186"/>
      <c r="B28" s="121"/>
      <c r="C28" s="121"/>
      <c r="D28" s="125"/>
      <c r="E28" s="121"/>
      <c r="F28" s="131"/>
      <c r="G28" s="132"/>
      <c r="H28" s="121"/>
      <c r="I28" s="111"/>
      <c r="J28" s="121"/>
      <c r="K28" s="111"/>
      <c r="L28" s="111"/>
      <c r="M28" s="111"/>
      <c r="N28" s="73"/>
      <c r="O28" s="73"/>
      <c r="P28" s="73"/>
      <c r="Q28" s="91"/>
      <c r="R28" s="94"/>
      <c r="S28" s="91"/>
      <c r="T28" s="93"/>
      <c r="U28" s="91"/>
      <c r="V28" s="73"/>
      <c r="W28" s="93"/>
      <c r="X28" s="91"/>
      <c r="Y28" s="94"/>
      <c r="Z28" s="94"/>
      <c r="AA28" s="91"/>
      <c r="AB28" s="94"/>
      <c r="AC28" s="94"/>
      <c r="AD28" s="91"/>
      <c r="AE28" s="94"/>
      <c r="AF28" s="94"/>
      <c r="AG28" s="91"/>
      <c r="AH28" s="94"/>
      <c r="AI28" s="94"/>
      <c r="AJ28" s="91"/>
      <c r="AK28" s="94"/>
      <c r="AL28" s="100"/>
      <c r="AM28" s="100"/>
      <c r="AN28" s="122"/>
      <c r="AO28" s="122"/>
      <c r="AP28" s="123"/>
      <c r="AQ28" s="124"/>
      <c r="AR28" s="122"/>
      <c r="AS28" s="122"/>
      <c r="AT28" s="111"/>
      <c r="AU28" s="111"/>
      <c r="AV28" s="111"/>
      <c r="AW28" s="111"/>
      <c r="AX28" s="111"/>
      <c r="AY28" s="111"/>
      <c r="AZ28" s="111"/>
      <c r="BA28" s="111"/>
      <c r="BB28" s="111"/>
      <c r="BC28" s="78"/>
      <c r="BD28" s="79"/>
      <c r="BE28" s="80"/>
      <c r="BF28" s="80"/>
      <c r="BG28" s="80"/>
      <c r="BH28" s="80"/>
    </row>
    <row r="29" spans="1:60" x14ac:dyDescent="0.25">
      <c r="A29" s="186"/>
      <c r="B29" s="121"/>
      <c r="C29" s="121"/>
      <c r="D29" s="125"/>
      <c r="E29" s="121"/>
      <c r="F29" s="131"/>
      <c r="G29" s="132"/>
      <c r="H29" s="121"/>
      <c r="I29" s="111"/>
      <c r="J29" s="121"/>
      <c r="K29" s="111"/>
      <c r="L29" s="111"/>
      <c r="M29" s="111"/>
      <c r="N29" s="73"/>
      <c r="O29" s="73"/>
      <c r="P29" s="73"/>
      <c r="Q29" s="91"/>
      <c r="R29" s="94"/>
      <c r="S29" s="91"/>
      <c r="T29" s="93"/>
      <c r="U29" s="91"/>
      <c r="V29" s="73"/>
      <c r="W29" s="93"/>
      <c r="X29" s="91"/>
      <c r="Y29" s="94"/>
      <c r="Z29" s="94"/>
      <c r="AA29" s="91"/>
      <c r="AB29" s="94"/>
      <c r="AC29" s="94"/>
      <c r="AD29" s="91"/>
      <c r="AE29" s="94"/>
      <c r="AF29" s="94"/>
      <c r="AG29" s="91"/>
      <c r="AH29" s="94"/>
      <c r="AI29" s="94"/>
      <c r="AJ29" s="91"/>
      <c r="AK29" s="94"/>
      <c r="AL29" s="100"/>
      <c r="AM29" s="100"/>
      <c r="AN29" s="111"/>
      <c r="AO29" s="111"/>
      <c r="AP29" s="123"/>
      <c r="AQ29" s="124"/>
      <c r="AR29" s="111"/>
      <c r="AS29" s="111"/>
      <c r="AT29" s="111"/>
      <c r="AU29" s="111"/>
      <c r="AV29" s="111"/>
      <c r="AW29" s="111"/>
      <c r="AX29" s="111"/>
      <c r="AY29" s="111"/>
      <c r="AZ29" s="111"/>
      <c r="BA29" s="111"/>
      <c r="BB29" s="111"/>
      <c r="BC29" s="81"/>
      <c r="BD29" s="79"/>
      <c r="BE29" s="80"/>
      <c r="BF29" s="80"/>
      <c r="BG29" s="80"/>
      <c r="BH29" s="80"/>
    </row>
    <row r="30" spans="1:60" x14ac:dyDescent="0.25">
      <c r="A30" s="186"/>
      <c r="B30" s="121"/>
      <c r="C30" s="121"/>
      <c r="D30" s="125"/>
      <c r="E30" s="121"/>
      <c r="F30" s="131"/>
      <c r="G30" s="132"/>
      <c r="H30" s="121"/>
      <c r="I30" s="111"/>
      <c r="J30" s="121"/>
      <c r="K30" s="111"/>
      <c r="L30" s="111"/>
      <c r="M30" s="111"/>
      <c r="N30" s="73"/>
      <c r="O30" s="73"/>
      <c r="P30" s="73"/>
      <c r="Q30" s="91"/>
      <c r="R30" s="94"/>
      <c r="S30" s="91"/>
      <c r="T30" s="93"/>
      <c r="U30" s="91"/>
      <c r="V30" s="73"/>
      <c r="W30" s="93"/>
      <c r="X30" s="91"/>
      <c r="Y30" s="94"/>
      <c r="Z30" s="94"/>
      <c r="AA30" s="91"/>
      <c r="AB30" s="94"/>
      <c r="AC30" s="94"/>
      <c r="AD30" s="91"/>
      <c r="AE30" s="94"/>
      <c r="AF30" s="94"/>
      <c r="AG30" s="91"/>
      <c r="AH30" s="94"/>
      <c r="AI30" s="94"/>
      <c r="AJ30" s="91"/>
      <c r="AK30" s="94"/>
      <c r="AL30" s="100"/>
      <c r="AM30" s="100"/>
      <c r="AN30" s="111"/>
      <c r="AO30" s="111"/>
      <c r="AP30" s="123"/>
      <c r="AQ30" s="124"/>
      <c r="AR30" s="111"/>
      <c r="AS30" s="111"/>
      <c r="AT30" s="111"/>
      <c r="AU30" s="111"/>
      <c r="AV30" s="111"/>
      <c r="AW30" s="111"/>
      <c r="AX30" s="111"/>
      <c r="AY30" s="111"/>
      <c r="AZ30" s="111"/>
      <c r="BA30" s="111"/>
      <c r="BB30" s="111"/>
      <c r="BC30" s="81"/>
      <c r="BD30" s="79"/>
      <c r="BE30" s="80"/>
      <c r="BF30" s="80"/>
      <c r="BG30" s="80"/>
      <c r="BH30" s="80"/>
    </row>
    <row r="31" spans="1:60" x14ac:dyDescent="0.25">
      <c r="A31" s="186"/>
      <c r="B31" s="121"/>
      <c r="C31" s="121"/>
      <c r="D31" s="125"/>
      <c r="E31" s="121"/>
      <c r="F31" s="131"/>
      <c r="G31" s="132"/>
      <c r="H31" s="121"/>
      <c r="I31" s="111"/>
      <c r="J31" s="121"/>
      <c r="K31" s="111"/>
      <c r="L31" s="111"/>
      <c r="M31" s="111"/>
      <c r="N31" s="73"/>
      <c r="O31" s="73"/>
      <c r="P31" s="73"/>
      <c r="Q31" s="91"/>
      <c r="R31" s="94"/>
      <c r="S31" s="91"/>
      <c r="T31" s="93"/>
      <c r="U31" s="91"/>
      <c r="V31" s="73"/>
      <c r="W31" s="93"/>
      <c r="X31" s="91"/>
      <c r="Y31" s="94"/>
      <c r="Z31" s="94"/>
      <c r="AA31" s="91"/>
      <c r="AB31" s="94"/>
      <c r="AC31" s="94"/>
      <c r="AD31" s="91"/>
      <c r="AE31" s="94"/>
      <c r="AF31" s="94"/>
      <c r="AG31" s="91"/>
      <c r="AH31" s="94"/>
      <c r="AI31" s="94"/>
      <c r="AJ31" s="91"/>
      <c r="AK31" s="94"/>
      <c r="AL31" s="100"/>
      <c r="AM31" s="100"/>
      <c r="AN31" s="111"/>
      <c r="AO31" s="111"/>
      <c r="AP31" s="123"/>
      <c r="AQ31" s="124"/>
      <c r="AR31" s="111"/>
      <c r="AS31" s="111"/>
      <c r="AT31" s="111"/>
      <c r="AU31" s="111"/>
      <c r="AV31" s="111"/>
      <c r="AW31" s="111"/>
      <c r="AX31" s="111"/>
      <c r="AY31" s="111"/>
      <c r="AZ31" s="111"/>
      <c r="BA31" s="111"/>
      <c r="BB31" s="111"/>
      <c r="BC31" s="81"/>
      <c r="BD31" s="79"/>
      <c r="BE31" s="80"/>
      <c r="BF31" s="80"/>
      <c r="BG31" s="80"/>
      <c r="BH31" s="80"/>
    </row>
    <row r="32" spans="1:60" x14ac:dyDescent="0.25">
      <c r="A32" s="186"/>
      <c r="B32" s="121"/>
      <c r="C32" s="121"/>
      <c r="D32" s="125"/>
      <c r="E32" s="121"/>
      <c r="F32" s="131"/>
      <c r="G32" s="132"/>
      <c r="H32" s="121"/>
      <c r="I32" s="111"/>
      <c r="J32" s="121"/>
      <c r="K32" s="111"/>
      <c r="L32" s="111"/>
      <c r="M32" s="111"/>
      <c r="N32" s="73"/>
      <c r="O32" s="73"/>
      <c r="P32" s="73"/>
      <c r="Q32" s="91"/>
      <c r="R32" s="94"/>
      <c r="S32" s="91"/>
      <c r="T32" s="93"/>
      <c r="U32" s="91"/>
      <c r="V32" s="73"/>
      <c r="W32" s="93"/>
      <c r="X32" s="91"/>
      <c r="Y32" s="94"/>
      <c r="Z32" s="94"/>
      <c r="AA32" s="91"/>
      <c r="AB32" s="94"/>
      <c r="AC32" s="94"/>
      <c r="AD32" s="91"/>
      <c r="AE32" s="94"/>
      <c r="AF32" s="94"/>
      <c r="AG32" s="91"/>
      <c r="AH32" s="94"/>
      <c r="AI32" s="94"/>
      <c r="AJ32" s="91"/>
      <c r="AK32" s="94"/>
      <c r="AL32" s="100"/>
      <c r="AM32" s="100"/>
      <c r="AN32" s="111"/>
      <c r="AO32" s="111"/>
      <c r="AP32" s="123"/>
      <c r="AQ32" s="124"/>
      <c r="AR32" s="111"/>
      <c r="AS32" s="111"/>
      <c r="AT32" s="111"/>
      <c r="AU32" s="111"/>
      <c r="AV32" s="111"/>
      <c r="AW32" s="111"/>
      <c r="AX32" s="111"/>
      <c r="AY32" s="111"/>
      <c r="AZ32" s="111"/>
      <c r="BA32" s="111"/>
      <c r="BB32" s="111"/>
      <c r="BC32" s="81"/>
      <c r="BD32" s="79"/>
      <c r="BE32" s="80"/>
      <c r="BF32" s="80"/>
      <c r="BG32" s="80"/>
      <c r="BH32" s="80"/>
    </row>
    <row r="33" spans="1:60" x14ac:dyDescent="0.25">
      <c r="A33" s="186"/>
      <c r="B33" s="121"/>
      <c r="C33" s="121"/>
      <c r="D33" s="125"/>
      <c r="E33" s="121"/>
      <c r="F33" s="131"/>
      <c r="G33" s="132"/>
      <c r="H33" s="121"/>
      <c r="I33" s="111"/>
      <c r="J33" s="121"/>
      <c r="K33" s="111"/>
      <c r="L33" s="111"/>
      <c r="M33" s="111"/>
      <c r="N33" s="73"/>
      <c r="O33" s="73"/>
      <c r="P33" s="73"/>
      <c r="Q33" s="91"/>
      <c r="R33" s="94"/>
      <c r="S33" s="91"/>
      <c r="T33" s="93"/>
      <c r="U33" s="91"/>
      <c r="V33" s="73"/>
      <c r="W33" s="93"/>
      <c r="X33" s="91"/>
      <c r="Y33" s="94"/>
      <c r="Z33" s="94"/>
      <c r="AA33" s="91"/>
      <c r="AB33" s="94"/>
      <c r="AC33" s="94"/>
      <c r="AD33" s="91"/>
      <c r="AE33" s="94"/>
      <c r="AF33" s="94"/>
      <c r="AG33" s="91"/>
      <c r="AH33" s="94"/>
      <c r="AI33" s="94"/>
      <c r="AJ33" s="91"/>
      <c r="AK33" s="94"/>
      <c r="AL33" s="100"/>
      <c r="AM33" s="100"/>
      <c r="AN33" s="122"/>
      <c r="AO33" s="122"/>
      <c r="AP33" s="123"/>
      <c r="AQ33" s="124"/>
      <c r="AR33" s="122"/>
      <c r="AS33" s="122"/>
      <c r="AT33" s="111"/>
      <c r="AU33" s="111"/>
      <c r="AV33" s="111"/>
      <c r="AW33" s="111"/>
      <c r="AX33" s="111"/>
      <c r="AY33" s="111"/>
      <c r="AZ33" s="111"/>
      <c r="BA33" s="111"/>
      <c r="BB33" s="111"/>
      <c r="BC33" s="78"/>
      <c r="BD33" s="79"/>
      <c r="BE33" s="80"/>
      <c r="BF33" s="80"/>
      <c r="BG33" s="80"/>
      <c r="BH33" s="80"/>
    </row>
    <row r="34" spans="1:60" x14ac:dyDescent="0.25">
      <c r="A34" s="186"/>
      <c r="B34" s="121"/>
      <c r="C34" s="121"/>
      <c r="D34" s="125"/>
      <c r="E34" s="121"/>
      <c r="F34" s="131"/>
      <c r="G34" s="132"/>
      <c r="H34" s="121"/>
      <c r="I34" s="111"/>
      <c r="J34" s="121"/>
      <c r="K34" s="111"/>
      <c r="L34" s="111"/>
      <c r="M34" s="111"/>
      <c r="N34" s="73"/>
      <c r="O34" s="73"/>
      <c r="P34" s="73"/>
      <c r="Q34" s="91"/>
      <c r="R34" s="94"/>
      <c r="S34" s="91"/>
      <c r="T34" s="93"/>
      <c r="U34" s="91"/>
      <c r="V34" s="73"/>
      <c r="W34" s="93"/>
      <c r="X34" s="91"/>
      <c r="Y34" s="94"/>
      <c r="Z34" s="94"/>
      <c r="AA34" s="91"/>
      <c r="AB34" s="94"/>
      <c r="AC34" s="94"/>
      <c r="AD34" s="91"/>
      <c r="AE34" s="94"/>
      <c r="AF34" s="94"/>
      <c r="AG34" s="91"/>
      <c r="AH34" s="94"/>
      <c r="AI34" s="94"/>
      <c r="AJ34" s="91"/>
      <c r="AK34" s="94"/>
      <c r="AL34" s="100"/>
      <c r="AM34" s="100"/>
      <c r="AN34" s="111"/>
      <c r="AO34" s="111"/>
      <c r="AP34" s="123"/>
      <c r="AQ34" s="124"/>
      <c r="AR34" s="111"/>
      <c r="AS34" s="111"/>
      <c r="AT34" s="111"/>
      <c r="AU34" s="111"/>
      <c r="AV34" s="111"/>
      <c r="AW34" s="111"/>
      <c r="AX34" s="111"/>
      <c r="AY34" s="111"/>
      <c r="AZ34" s="111"/>
      <c r="BA34" s="111"/>
      <c r="BB34" s="111"/>
      <c r="BC34" s="81"/>
      <c r="BD34" s="79"/>
      <c r="BE34" s="80"/>
      <c r="BF34" s="80"/>
      <c r="BG34" s="80"/>
      <c r="BH34" s="80"/>
    </row>
    <row r="35" spans="1:60" x14ac:dyDescent="0.25">
      <c r="A35" s="186"/>
      <c r="B35" s="121"/>
      <c r="C35" s="121"/>
      <c r="D35" s="125"/>
      <c r="E35" s="121"/>
      <c r="F35" s="131"/>
      <c r="G35" s="132"/>
      <c r="H35" s="121"/>
      <c r="I35" s="111"/>
      <c r="J35" s="121"/>
      <c r="K35" s="111"/>
      <c r="L35" s="111"/>
      <c r="M35" s="111"/>
      <c r="N35" s="73"/>
      <c r="O35" s="73"/>
      <c r="P35" s="73"/>
      <c r="Q35" s="91"/>
      <c r="R35" s="94"/>
      <c r="S35" s="91"/>
      <c r="T35" s="93"/>
      <c r="U35" s="91"/>
      <c r="V35" s="73"/>
      <c r="W35" s="93"/>
      <c r="X35" s="91"/>
      <c r="Y35" s="94"/>
      <c r="Z35" s="94"/>
      <c r="AA35" s="91"/>
      <c r="AB35" s="94"/>
      <c r="AC35" s="94"/>
      <c r="AD35" s="91"/>
      <c r="AE35" s="94"/>
      <c r="AF35" s="94"/>
      <c r="AG35" s="91"/>
      <c r="AH35" s="94"/>
      <c r="AI35" s="94"/>
      <c r="AJ35" s="91"/>
      <c r="AK35" s="94"/>
      <c r="AL35" s="100"/>
      <c r="AM35" s="100"/>
      <c r="AN35" s="111"/>
      <c r="AO35" s="111"/>
      <c r="AP35" s="123"/>
      <c r="AQ35" s="124"/>
      <c r="AR35" s="111"/>
      <c r="AS35" s="111"/>
      <c r="AT35" s="111"/>
      <c r="AU35" s="111"/>
      <c r="AV35" s="111"/>
      <c r="AW35" s="111"/>
      <c r="AX35" s="111"/>
      <c r="AY35" s="111"/>
      <c r="AZ35" s="111"/>
      <c r="BA35" s="111"/>
      <c r="BB35" s="111"/>
      <c r="BC35" s="81"/>
      <c r="BD35" s="79"/>
      <c r="BE35" s="80"/>
      <c r="BF35" s="80"/>
      <c r="BG35" s="80"/>
      <c r="BH35" s="80"/>
    </row>
    <row r="36" spans="1:60" x14ac:dyDescent="0.25">
      <c r="A36" s="186"/>
      <c r="B36" s="121"/>
      <c r="C36" s="121"/>
      <c r="D36" s="125"/>
      <c r="E36" s="121"/>
      <c r="F36" s="131"/>
      <c r="G36" s="132"/>
      <c r="H36" s="121"/>
      <c r="I36" s="111"/>
      <c r="J36" s="121"/>
      <c r="K36" s="111"/>
      <c r="L36" s="111"/>
      <c r="M36" s="111"/>
      <c r="N36" s="73"/>
      <c r="O36" s="73"/>
      <c r="P36" s="73"/>
      <c r="Q36" s="91"/>
      <c r="R36" s="94"/>
      <c r="S36" s="91"/>
      <c r="T36" s="93"/>
      <c r="U36" s="91"/>
      <c r="V36" s="73"/>
      <c r="W36" s="93"/>
      <c r="X36" s="91"/>
      <c r="Y36" s="94"/>
      <c r="Z36" s="94"/>
      <c r="AA36" s="91"/>
      <c r="AB36" s="94"/>
      <c r="AC36" s="94"/>
      <c r="AD36" s="91"/>
      <c r="AE36" s="94"/>
      <c r="AF36" s="94"/>
      <c r="AG36" s="91"/>
      <c r="AH36" s="94"/>
      <c r="AI36" s="94"/>
      <c r="AJ36" s="91"/>
      <c r="AK36" s="94"/>
      <c r="AL36" s="100"/>
      <c r="AM36" s="100"/>
      <c r="AN36" s="111"/>
      <c r="AO36" s="111"/>
      <c r="AP36" s="123"/>
      <c r="AQ36" s="124"/>
      <c r="AR36" s="111"/>
      <c r="AS36" s="111"/>
      <c r="AT36" s="111"/>
      <c r="AU36" s="111"/>
      <c r="AV36" s="111"/>
      <c r="AW36" s="111"/>
      <c r="AX36" s="111"/>
      <c r="AY36" s="111"/>
      <c r="AZ36" s="111"/>
      <c r="BA36" s="111"/>
      <c r="BB36" s="111"/>
      <c r="BC36" s="81"/>
      <c r="BD36" s="79"/>
      <c r="BE36" s="80"/>
      <c r="BF36" s="80"/>
      <c r="BG36" s="80"/>
      <c r="BH36" s="80"/>
    </row>
    <row r="37" spans="1:60" x14ac:dyDescent="0.25">
      <c r="A37" s="186"/>
      <c r="B37" s="121"/>
      <c r="C37" s="121"/>
      <c r="D37" s="125"/>
      <c r="E37" s="121"/>
      <c r="F37" s="131"/>
      <c r="G37" s="132"/>
      <c r="H37" s="121"/>
      <c r="I37" s="111"/>
      <c r="J37" s="121"/>
      <c r="K37" s="111"/>
      <c r="L37" s="111"/>
      <c r="M37" s="111"/>
      <c r="N37" s="73"/>
      <c r="O37" s="73"/>
      <c r="P37" s="73"/>
      <c r="Q37" s="91"/>
      <c r="R37" s="94"/>
      <c r="S37" s="91"/>
      <c r="T37" s="93"/>
      <c r="U37" s="91"/>
      <c r="V37" s="73"/>
      <c r="W37" s="93"/>
      <c r="X37" s="91"/>
      <c r="Y37" s="94"/>
      <c r="Z37" s="94"/>
      <c r="AA37" s="91"/>
      <c r="AB37" s="94"/>
      <c r="AC37" s="94"/>
      <c r="AD37" s="91"/>
      <c r="AE37" s="94"/>
      <c r="AF37" s="94"/>
      <c r="AG37" s="91"/>
      <c r="AH37" s="94"/>
      <c r="AI37" s="94"/>
      <c r="AJ37" s="91"/>
      <c r="AK37" s="94"/>
      <c r="AL37" s="100"/>
      <c r="AM37" s="100"/>
      <c r="AN37" s="111"/>
      <c r="AO37" s="111"/>
      <c r="AP37" s="123"/>
      <c r="AQ37" s="124"/>
      <c r="AR37" s="111"/>
      <c r="AS37" s="111"/>
      <c r="AT37" s="111"/>
      <c r="AU37" s="111"/>
      <c r="AV37" s="111"/>
      <c r="AW37" s="111"/>
      <c r="AX37" s="111"/>
      <c r="AY37" s="111"/>
      <c r="AZ37" s="111"/>
      <c r="BA37" s="111"/>
      <c r="BB37" s="111"/>
      <c r="BC37" s="81"/>
      <c r="BD37" s="79"/>
      <c r="BE37" s="80"/>
      <c r="BF37" s="80"/>
      <c r="BG37" s="80"/>
      <c r="BH37" s="80"/>
    </row>
    <row r="38" spans="1:60" x14ac:dyDescent="0.25">
      <c r="A38" s="186"/>
      <c r="B38" s="121"/>
      <c r="C38" s="121"/>
      <c r="D38" s="125"/>
      <c r="E38" s="121"/>
      <c r="F38" s="131"/>
      <c r="G38" s="132"/>
      <c r="H38" s="121"/>
      <c r="I38" s="111"/>
      <c r="J38" s="121"/>
      <c r="K38" s="111"/>
      <c r="L38" s="111"/>
      <c r="M38" s="111"/>
      <c r="N38" s="73"/>
      <c r="O38" s="73"/>
      <c r="P38" s="73"/>
      <c r="Q38" s="91"/>
      <c r="R38" s="94"/>
      <c r="S38" s="91"/>
      <c r="T38" s="93"/>
      <c r="U38" s="91"/>
      <c r="V38" s="73"/>
      <c r="W38" s="93"/>
      <c r="X38" s="91"/>
      <c r="Y38" s="94"/>
      <c r="Z38" s="94"/>
      <c r="AA38" s="91"/>
      <c r="AB38" s="94"/>
      <c r="AC38" s="94"/>
      <c r="AD38" s="91"/>
      <c r="AE38" s="94"/>
      <c r="AF38" s="94"/>
      <c r="AG38" s="91"/>
      <c r="AH38" s="94"/>
      <c r="AI38" s="94"/>
      <c r="AJ38" s="91"/>
      <c r="AK38" s="94"/>
      <c r="AL38" s="100"/>
      <c r="AM38" s="100"/>
      <c r="AN38" s="122"/>
      <c r="AO38" s="122"/>
      <c r="AP38" s="123"/>
      <c r="AQ38" s="124"/>
      <c r="AR38" s="122"/>
      <c r="AS38" s="122"/>
      <c r="AT38" s="111"/>
      <c r="AU38" s="111"/>
      <c r="AV38" s="111"/>
      <c r="AW38" s="111"/>
      <c r="AX38" s="111"/>
      <c r="AY38" s="111"/>
      <c r="AZ38" s="111"/>
      <c r="BA38" s="111"/>
      <c r="BB38" s="111"/>
      <c r="BC38" s="78"/>
      <c r="BD38" s="79"/>
      <c r="BE38" s="80"/>
      <c r="BF38" s="80"/>
      <c r="BG38" s="80"/>
      <c r="BH38" s="80"/>
    </row>
    <row r="39" spans="1:60" x14ac:dyDescent="0.25">
      <c r="A39" s="186"/>
      <c r="B39" s="121"/>
      <c r="C39" s="121"/>
      <c r="D39" s="125"/>
      <c r="E39" s="121"/>
      <c r="F39" s="131"/>
      <c r="G39" s="132"/>
      <c r="H39" s="121"/>
      <c r="I39" s="111"/>
      <c r="J39" s="121"/>
      <c r="K39" s="111"/>
      <c r="L39" s="111"/>
      <c r="M39" s="111"/>
      <c r="N39" s="73"/>
      <c r="O39" s="73"/>
      <c r="P39" s="73"/>
      <c r="Q39" s="91"/>
      <c r="R39" s="94"/>
      <c r="S39" s="91"/>
      <c r="T39" s="93"/>
      <c r="U39" s="91"/>
      <c r="V39" s="73"/>
      <c r="W39" s="93"/>
      <c r="X39" s="91"/>
      <c r="Y39" s="94"/>
      <c r="Z39" s="94"/>
      <c r="AA39" s="91"/>
      <c r="AB39" s="94"/>
      <c r="AC39" s="94"/>
      <c r="AD39" s="91"/>
      <c r="AE39" s="94"/>
      <c r="AF39" s="94"/>
      <c r="AG39" s="91"/>
      <c r="AH39" s="94"/>
      <c r="AI39" s="94"/>
      <c r="AJ39" s="91"/>
      <c r="AK39" s="94"/>
      <c r="AL39" s="100"/>
      <c r="AM39" s="100"/>
      <c r="AN39" s="111"/>
      <c r="AO39" s="111"/>
      <c r="AP39" s="123"/>
      <c r="AQ39" s="124"/>
      <c r="AR39" s="111"/>
      <c r="AS39" s="111"/>
      <c r="AT39" s="111"/>
      <c r="AU39" s="111"/>
      <c r="AV39" s="111"/>
      <c r="AW39" s="111"/>
      <c r="AX39" s="111"/>
      <c r="AY39" s="111"/>
      <c r="AZ39" s="111"/>
      <c r="BA39" s="111"/>
      <c r="BB39" s="111"/>
      <c r="BC39" s="81"/>
      <c r="BD39" s="79"/>
      <c r="BE39" s="80"/>
      <c r="BF39" s="80"/>
      <c r="BG39" s="80"/>
      <c r="BH39" s="80"/>
    </row>
    <row r="40" spans="1:60" x14ac:dyDescent="0.25">
      <c r="A40" s="186"/>
      <c r="B40" s="121"/>
      <c r="C40" s="121"/>
      <c r="D40" s="125"/>
      <c r="E40" s="121"/>
      <c r="F40" s="131"/>
      <c r="G40" s="132"/>
      <c r="H40" s="121"/>
      <c r="I40" s="111"/>
      <c r="J40" s="121"/>
      <c r="K40" s="111"/>
      <c r="L40" s="111"/>
      <c r="M40" s="111"/>
      <c r="N40" s="73"/>
      <c r="O40" s="73"/>
      <c r="P40" s="73"/>
      <c r="Q40" s="91"/>
      <c r="R40" s="94"/>
      <c r="S40" s="91"/>
      <c r="T40" s="93"/>
      <c r="U40" s="91"/>
      <c r="V40" s="73"/>
      <c r="W40" s="93"/>
      <c r="X40" s="91"/>
      <c r="Y40" s="94"/>
      <c r="Z40" s="94"/>
      <c r="AA40" s="91"/>
      <c r="AB40" s="94"/>
      <c r="AC40" s="94"/>
      <c r="AD40" s="91"/>
      <c r="AE40" s="94"/>
      <c r="AF40" s="94"/>
      <c r="AG40" s="91"/>
      <c r="AH40" s="94"/>
      <c r="AI40" s="94"/>
      <c r="AJ40" s="91"/>
      <c r="AK40" s="94"/>
      <c r="AL40" s="100"/>
      <c r="AM40" s="100"/>
      <c r="AN40" s="111"/>
      <c r="AO40" s="111"/>
      <c r="AP40" s="123"/>
      <c r="AQ40" s="124"/>
      <c r="AR40" s="111"/>
      <c r="AS40" s="111"/>
      <c r="AT40" s="111"/>
      <c r="AU40" s="111"/>
      <c r="AV40" s="111"/>
      <c r="AW40" s="111"/>
      <c r="AX40" s="111"/>
      <c r="AY40" s="111"/>
      <c r="AZ40" s="111"/>
      <c r="BA40" s="111"/>
      <c r="BB40" s="111"/>
      <c r="BC40" s="81"/>
      <c r="BD40" s="79"/>
      <c r="BE40" s="80"/>
      <c r="BF40" s="80"/>
      <c r="BG40" s="80"/>
      <c r="BH40" s="80"/>
    </row>
    <row r="41" spans="1:60" x14ac:dyDescent="0.25">
      <c r="A41" s="186"/>
      <c r="B41" s="121"/>
      <c r="C41" s="121"/>
      <c r="D41" s="125"/>
      <c r="E41" s="121"/>
      <c r="F41" s="131"/>
      <c r="G41" s="132"/>
      <c r="H41" s="121"/>
      <c r="I41" s="111"/>
      <c r="J41" s="121"/>
      <c r="K41" s="111"/>
      <c r="L41" s="111"/>
      <c r="M41" s="111"/>
      <c r="N41" s="73"/>
      <c r="O41" s="73"/>
      <c r="P41" s="73"/>
      <c r="Q41" s="91"/>
      <c r="R41" s="94"/>
      <c r="S41" s="91"/>
      <c r="T41" s="93"/>
      <c r="U41" s="91"/>
      <c r="V41" s="73"/>
      <c r="W41" s="93"/>
      <c r="X41" s="91"/>
      <c r="Y41" s="94"/>
      <c r="Z41" s="94"/>
      <c r="AA41" s="91"/>
      <c r="AB41" s="94"/>
      <c r="AC41" s="94"/>
      <c r="AD41" s="91"/>
      <c r="AE41" s="94"/>
      <c r="AF41" s="94"/>
      <c r="AG41" s="91"/>
      <c r="AH41" s="94"/>
      <c r="AI41" s="94"/>
      <c r="AJ41" s="91"/>
      <c r="AK41" s="94"/>
      <c r="AL41" s="100"/>
      <c r="AM41" s="100"/>
      <c r="AN41" s="111"/>
      <c r="AO41" s="111"/>
      <c r="AP41" s="123"/>
      <c r="AQ41" s="124"/>
      <c r="AR41" s="111"/>
      <c r="AS41" s="111"/>
      <c r="AT41" s="111"/>
      <c r="AU41" s="111"/>
      <c r="AV41" s="111"/>
      <c r="AW41" s="111"/>
      <c r="AX41" s="111"/>
      <c r="AY41" s="111"/>
      <c r="AZ41" s="111"/>
      <c r="BA41" s="111"/>
      <c r="BB41" s="111"/>
      <c r="BC41" s="81"/>
      <c r="BD41" s="79"/>
      <c r="BE41" s="80"/>
      <c r="BF41" s="80"/>
      <c r="BG41" s="80"/>
      <c r="BH41" s="80"/>
    </row>
    <row r="42" spans="1:60" x14ac:dyDescent="0.25">
      <c r="A42" s="186"/>
      <c r="B42" s="121"/>
      <c r="C42" s="121"/>
      <c r="D42" s="125"/>
      <c r="E42" s="121"/>
      <c r="F42" s="131"/>
      <c r="G42" s="132"/>
      <c r="H42" s="121"/>
      <c r="I42" s="111"/>
      <c r="J42" s="121"/>
      <c r="K42" s="111"/>
      <c r="L42" s="111"/>
      <c r="M42" s="111"/>
      <c r="N42" s="73"/>
      <c r="O42" s="73"/>
      <c r="P42" s="73"/>
      <c r="Q42" s="91"/>
      <c r="R42" s="94"/>
      <c r="S42" s="91"/>
      <c r="T42" s="93"/>
      <c r="U42" s="91"/>
      <c r="V42" s="73"/>
      <c r="W42" s="93"/>
      <c r="X42" s="91"/>
      <c r="Y42" s="94"/>
      <c r="Z42" s="94"/>
      <c r="AA42" s="91"/>
      <c r="AB42" s="94"/>
      <c r="AC42" s="94"/>
      <c r="AD42" s="91"/>
      <c r="AE42" s="94"/>
      <c r="AF42" s="94"/>
      <c r="AG42" s="91"/>
      <c r="AH42" s="94"/>
      <c r="AI42" s="94"/>
      <c r="AJ42" s="91"/>
      <c r="AK42" s="94"/>
      <c r="AL42" s="100"/>
      <c r="AM42" s="100"/>
      <c r="AN42" s="111"/>
      <c r="AO42" s="111"/>
      <c r="AP42" s="123"/>
      <c r="AQ42" s="124"/>
      <c r="AR42" s="111"/>
      <c r="AS42" s="111"/>
      <c r="AT42" s="111"/>
      <c r="AU42" s="111"/>
      <c r="AV42" s="111"/>
      <c r="AW42" s="111"/>
      <c r="AX42" s="111"/>
      <c r="AY42" s="111"/>
      <c r="AZ42" s="111"/>
      <c r="BA42" s="111"/>
      <c r="BB42" s="111"/>
      <c r="BC42" s="81"/>
      <c r="BD42" s="79"/>
      <c r="BE42" s="80"/>
      <c r="BF42" s="80"/>
      <c r="BG42" s="80"/>
      <c r="BH42" s="80"/>
    </row>
    <row r="43" spans="1:60" x14ac:dyDescent="0.25">
      <c r="A43" s="186"/>
      <c r="B43" s="121"/>
      <c r="C43" s="121"/>
      <c r="D43" s="125"/>
      <c r="E43" s="121"/>
      <c r="F43" s="131"/>
      <c r="G43" s="132"/>
      <c r="H43" s="121"/>
      <c r="I43" s="111"/>
      <c r="J43" s="121"/>
      <c r="K43" s="111"/>
      <c r="L43" s="111"/>
      <c r="M43" s="111"/>
      <c r="N43" s="73"/>
      <c r="O43" s="73"/>
      <c r="P43" s="73"/>
      <c r="Q43" s="91"/>
      <c r="R43" s="94"/>
      <c r="S43" s="91"/>
      <c r="T43" s="93"/>
      <c r="U43" s="91"/>
      <c r="V43" s="73"/>
      <c r="W43" s="93"/>
      <c r="X43" s="91"/>
      <c r="Y43" s="94"/>
      <c r="Z43" s="94"/>
      <c r="AA43" s="91"/>
      <c r="AB43" s="94"/>
      <c r="AC43" s="94"/>
      <c r="AD43" s="91"/>
      <c r="AE43" s="94"/>
      <c r="AF43" s="94"/>
      <c r="AG43" s="91"/>
      <c r="AH43" s="94"/>
      <c r="AI43" s="94"/>
      <c r="AJ43" s="91"/>
      <c r="AK43" s="94"/>
      <c r="AL43" s="100"/>
      <c r="AM43" s="100"/>
      <c r="AN43" s="122"/>
      <c r="AO43" s="122"/>
      <c r="AP43" s="123"/>
      <c r="AQ43" s="124"/>
      <c r="AR43" s="122"/>
      <c r="AS43" s="122"/>
      <c r="AT43" s="111"/>
      <c r="AU43" s="111"/>
      <c r="AV43" s="111"/>
      <c r="AW43" s="111"/>
      <c r="AX43" s="111"/>
      <c r="AY43" s="111"/>
      <c r="AZ43" s="111"/>
      <c r="BA43" s="111"/>
      <c r="BB43" s="111"/>
      <c r="BC43" s="78"/>
      <c r="BD43" s="79"/>
      <c r="BE43" s="80"/>
      <c r="BF43" s="80"/>
      <c r="BG43" s="80"/>
      <c r="BH43" s="80"/>
    </row>
    <row r="44" spans="1:60" x14ac:dyDescent="0.25">
      <c r="A44" s="186"/>
      <c r="B44" s="121"/>
      <c r="C44" s="121"/>
      <c r="D44" s="125"/>
      <c r="E44" s="121"/>
      <c r="F44" s="131"/>
      <c r="G44" s="132"/>
      <c r="H44" s="121"/>
      <c r="I44" s="111"/>
      <c r="J44" s="121"/>
      <c r="K44" s="111"/>
      <c r="L44" s="111"/>
      <c r="M44" s="111"/>
      <c r="N44" s="73"/>
      <c r="O44" s="73"/>
      <c r="P44" s="73"/>
      <c r="Q44" s="91"/>
      <c r="R44" s="94"/>
      <c r="S44" s="91"/>
      <c r="T44" s="93"/>
      <c r="U44" s="91"/>
      <c r="V44" s="73"/>
      <c r="W44" s="93"/>
      <c r="X44" s="91"/>
      <c r="Y44" s="94"/>
      <c r="Z44" s="94"/>
      <c r="AA44" s="91"/>
      <c r="AB44" s="94"/>
      <c r="AC44" s="94"/>
      <c r="AD44" s="91"/>
      <c r="AE44" s="94"/>
      <c r="AF44" s="94"/>
      <c r="AG44" s="91"/>
      <c r="AH44" s="94"/>
      <c r="AI44" s="94"/>
      <c r="AJ44" s="91"/>
      <c r="AK44" s="94"/>
      <c r="AL44" s="100"/>
      <c r="AM44" s="100"/>
      <c r="AN44" s="111"/>
      <c r="AO44" s="111"/>
      <c r="AP44" s="123"/>
      <c r="AQ44" s="124"/>
      <c r="AR44" s="111"/>
      <c r="AS44" s="111"/>
      <c r="AT44" s="111"/>
      <c r="AU44" s="111"/>
      <c r="AV44" s="111"/>
      <c r="AW44" s="111"/>
      <c r="AX44" s="111"/>
      <c r="AY44" s="111"/>
      <c r="AZ44" s="111"/>
      <c r="BA44" s="111"/>
      <c r="BB44" s="111"/>
      <c r="BC44" s="81"/>
      <c r="BD44" s="79"/>
      <c r="BE44" s="80"/>
      <c r="BF44" s="80"/>
      <c r="BG44" s="80"/>
      <c r="BH44" s="80"/>
    </row>
    <row r="45" spans="1:60" x14ac:dyDescent="0.25">
      <c r="A45" s="186"/>
      <c r="B45" s="121"/>
      <c r="C45" s="121"/>
      <c r="D45" s="125"/>
      <c r="E45" s="121"/>
      <c r="F45" s="131"/>
      <c r="G45" s="132"/>
      <c r="H45" s="121"/>
      <c r="I45" s="111"/>
      <c r="J45" s="121"/>
      <c r="K45" s="111"/>
      <c r="L45" s="111"/>
      <c r="M45" s="111"/>
      <c r="N45" s="73"/>
      <c r="O45" s="73"/>
      <c r="P45" s="73"/>
      <c r="Q45" s="91"/>
      <c r="R45" s="94"/>
      <c r="S45" s="91"/>
      <c r="T45" s="93"/>
      <c r="U45" s="91"/>
      <c r="V45" s="73"/>
      <c r="W45" s="93"/>
      <c r="X45" s="91"/>
      <c r="Y45" s="94"/>
      <c r="Z45" s="94"/>
      <c r="AA45" s="91"/>
      <c r="AB45" s="94"/>
      <c r="AC45" s="94"/>
      <c r="AD45" s="91"/>
      <c r="AE45" s="94"/>
      <c r="AF45" s="94"/>
      <c r="AG45" s="91"/>
      <c r="AH45" s="94"/>
      <c r="AI45" s="94"/>
      <c r="AJ45" s="91"/>
      <c r="AK45" s="94"/>
      <c r="AL45" s="100"/>
      <c r="AM45" s="100"/>
      <c r="AN45" s="111"/>
      <c r="AO45" s="111"/>
      <c r="AP45" s="123"/>
      <c r="AQ45" s="124"/>
      <c r="AR45" s="111"/>
      <c r="AS45" s="111"/>
      <c r="AT45" s="111"/>
      <c r="AU45" s="111"/>
      <c r="AV45" s="111"/>
      <c r="AW45" s="111"/>
      <c r="AX45" s="111"/>
      <c r="AY45" s="111"/>
      <c r="AZ45" s="111"/>
      <c r="BA45" s="111"/>
      <c r="BB45" s="111"/>
      <c r="BC45" s="81"/>
      <c r="BD45" s="79"/>
      <c r="BE45" s="80"/>
      <c r="BF45" s="80"/>
      <c r="BG45" s="80"/>
      <c r="BH45" s="80"/>
    </row>
    <row r="46" spans="1:60" x14ac:dyDescent="0.25">
      <c r="A46" s="186"/>
      <c r="B46" s="121"/>
      <c r="C46" s="121"/>
      <c r="D46" s="125"/>
      <c r="E46" s="121"/>
      <c r="F46" s="131"/>
      <c r="G46" s="132"/>
      <c r="H46" s="121"/>
      <c r="I46" s="111"/>
      <c r="J46" s="121"/>
      <c r="K46" s="111"/>
      <c r="L46" s="111"/>
      <c r="M46" s="111"/>
      <c r="N46" s="73"/>
      <c r="O46" s="73"/>
      <c r="P46" s="73"/>
      <c r="Q46" s="91"/>
      <c r="R46" s="94"/>
      <c r="S46" s="91"/>
      <c r="T46" s="93"/>
      <c r="U46" s="91"/>
      <c r="V46" s="73"/>
      <c r="W46" s="93"/>
      <c r="X46" s="91"/>
      <c r="Y46" s="94"/>
      <c r="Z46" s="94"/>
      <c r="AA46" s="91"/>
      <c r="AB46" s="94"/>
      <c r="AC46" s="94"/>
      <c r="AD46" s="91"/>
      <c r="AE46" s="94"/>
      <c r="AF46" s="94"/>
      <c r="AG46" s="91"/>
      <c r="AH46" s="94"/>
      <c r="AI46" s="94"/>
      <c r="AJ46" s="91"/>
      <c r="AK46" s="94"/>
      <c r="AL46" s="100"/>
      <c r="AM46" s="100"/>
      <c r="AN46" s="111"/>
      <c r="AO46" s="111"/>
      <c r="AP46" s="123"/>
      <c r="AQ46" s="124"/>
      <c r="AR46" s="111"/>
      <c r="AS46" s="111"/>
      <c r="AT46" s="111"/>
      <c r="AU46" s="111"/>
      <c r="AV46" s="111"/>
      <c r="AW46" s="111"/>
      <c r="AX46" s="111"/>
      <c r="AY46" s="111"/>
      <c r="AZ46" s="111"/>
      <c r="BA46" s="111"/>
      <c r="BB46" s="111"/>
      <c r="BC46" s="81"/>
      <c r="BD46" s="79"/>
      <c r="BE46" s="80"/>
      <c r="BF46" s="80"/>
      <c r="BG46" s="80"/>
      <c r="BH46" s="80"/>
    </row>
    <row r="47" spans="1:60" x14ac:dyDescent="0.25">
      <c r="A47" s="186"/>
      <c r="B47" s="121"/>
      <c r="C47" s="121"/>
      <c r="D47" s="125"/>
      <c r="E47" s="121"/>
      <c r="F47" s="131"/>
      <c r="G47" s="132"/>
      <c r="H47" s="121"/>
      <c r="I47" s="111"/>
      <c r="J47" s="121"/>
      <c r="K47" s="111"/>
      <c r="L47" s="111"/>
      <c r="M47" s="111"/>
      <c r="N47" s="73"/>
      <c r="O47" s="73"/>
      <c r="P47" s="73"/>
      <c r="Q47" s="91"/>
      <c r="R47" s="94"/>
      <c r="S47" s="91"/>
      <c r="T47" s="93"/>
      <c r="U47" s="91"/>
      <c r="V47" s="73"/>
      <c r="W47" s="93"/>
      <c r="X47" s="91"/>
      <c r="Y47" s="94"/>
      <c r="Z47" s="94"/>
      <c r="AA47" s="91"/>
      <c r="AB47" s="94"/>
      <c r="AC47" s="94"/>
      <c r="AD47" s="91"/>
      <c r="AE47" s="94"/>
      <c r="AF47" s="94"/>
      <c r="AG47" s="91"/>
      <c r="AH47" s="94"/>
      <c r="AI47" s="94"/>
      <c r="AJ47" s="91"/>
      <c r="AK47" s="94"/>
      <c r="AL47" s="100"/>
      <c r="AM47" s="100"/>
      <c r="AN47" s="111"/>
      <c r="AO47" s="111"/>
      <c r="AP47" s="123"/>
      <c r="AQ47" s="124"/>
      <c r="AR47" s="111"/>
      <c r="AS47" s="111"/>
      <c r="AT47" s="111"/>
      <c r="AU47" s="111"/>
      <c r="AV47" s="111"/>
      <c r="AW47" s="111"/>
      <c r="AX47" s="111"/>
      <c r="AY47" s="111"/>
      <c r="AZ47" s="111"/>
      <c r="BA47" s="111"/>
      <c r="BB47" s="111"/>
      <c r="BC47" s="81"/>
      <c r="BD47" s="79"/>
      <c r="BE47" s="80"/>
      <c r="BF47" s="80"/>
      <c r="BG47" s="80"/>
      <c r="BH47" s="80"/>
    </row>
    <row r="48" spans="1:60" x14ac:dyDescent="0.25">
      <c r="A48" s="265"/>
      <c r="B48" s="266"/>
      <c r="C48" s="266"/>
      <c r="D48" s="267"/>
      <c r="E48" s="267"/>
      <c r="F48" s="267"/>
      <c r="G48" s="267"/>
      <c r="H48" s="81"/>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6"/>
      <c r="AM48" s="266"/>
      <c r="AN48" s="267"/>
      <c r="AO48" s="267"/>
      <c r="AP48" s="267"/>
      <c r="AQ48" s="267"/>
      <c r="AR48" s="267"/>
      <c r="AS48" s="267"/>
      <c r="AT48" s="267"/>
      <c r="AU48" s="267"/>
      <c r="AV48" s="265"/>
      <c r="AW48" s="265"/>
      <c r="AX48" s="265"/>
      <c r="AY48" s="265"/>
      <c r="AZ48" s="265"/>
      <c r="BA48" s="265"/>
      <c r="BB48" s="265"/>
      <c r="BC48" s="268"/>
      <c r="BD48" s="268"/>
      <c r="BE48" s="269"/>
      <c r="BF48" s="270"/>
      <c r="BG48" s="270"/>
      <c r="BH48" s="267"/>
    </row>
    <row r="49" spans="1:60" x14ac:dyDescent="0.25">
      <c r="A49" s="265"/>
      <c r="B49" s="266"/>
      <c r="C49" s="266"/>
      <c r="D49" s="267"/>
      <c r="E49" s="267"/>
      <c r="F49" s="267"/>
      <c r="G49" s="267"/>
      <c r="H49" s="81"/>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6"/>
      <c r="AM49" s="266"/>
      <c r="AN49" s="267"/>
      <c r="AO49" s="267"/>
      <c r="AP49" s="267"/>
      <c r="AQ49" s="267"/>
      <c r="AR49" s="267"/>
      <c r="AS49" s="267"/>
      <c r="AT49" s="267"/>
      <c r="AU49" s="267"/>
      <c r="AV49" s="265"/>
      <c r="AW49" s="265"/>
      <c r="AX49" s="265"/>
      <c r="AY49" s="265"/>
      <c r="AZ49" s="265"/>
      <c r="BA49" s="265"/>
      <c r="BB49" s="265"/>
      <c r="BC49" s="268"/>
      <c r="BD49" s="268"/>
      <c r="BE49" s="269"/>
      <c r="BF49" s="270"/>
      <c r="BG49" s="270"/>
      <c r="BH49" s="267"/>
    </row>
    <row r="50" spans="1:60" x14ac:dyDescent="0.25">
      <c r="A50" s="265"/>
      <c r="B50" s="266"/>
      <c r="C50" s="266"/>
      <c r="D50" s="267"/>
      <c r="E50" s="267"/>
      <c r="F50" s="267"/>
      <c r="G50" s="267"/>
      <c r="H50" s="81"/>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6"/>
      <c r="AM50" s="266"/>
      <c r="AN50" s="267"/>
      <c r="AO50" s="267"/>
      <c r="AP50" s="267"/>
      <c r="AQ50" s="267"/>
      <c r="AR50" s="267"/>
      <c r="AS50" s="267"/>
      <c r="AT50" s="267"/>
      <c r="AU50" s="267"/>
      <c r="AV50" s="265"/>
      <c r="AW50" s="265"/>
      <c r="AX50" s="265"/>
      <c r="AY50" s="265"/>
      <c r="AZ50" s="265"/>
      <c r="BA50" s="265"/>
      <c r="BB50" s="265"/>
      <c r="BC50" s="268"/>
      <c r="BD50" s="268"/>
      <c r="BE50" s="269"/>
      <c r="BF50" s="270"/>
      <c r="BG50" s="270"/>
      <c r="BH50" s="267"/>
    </row>
    <row r="51" spans="1:60" x14ac:dyDescent="0.25">
      <c r="A51" s="265"/>
      <c r="B51" s="266"/>
      <c r="C51" s="266"/>
      <c r="D51" s="267"/>
      <c r="E51" s="267"/>
      <c r="F51" s="267"/>
      <c r="G51" s="267"/>
      <c r="H51" s="81"/>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6"/>
      <c r="AM51" s="266"/>
      <c r="AN51" s="267"/>
      <c r="AO51" s="267"/>
      <c r="AP51" s="267"/>
      <c r="AQ51" s="267"/>
      <c r="AR51" s="267"/>
      <c r="AS51" s="267"/>
      <c r="AT51" s="267"/>
      <c r="AU51" s="267"/>
      <c r="AV51" s="265"/>
      <c r="AW51" s="265"/>
      <c r="AX51" s="265"/>
      <c r="AY51" s="265"/>
      <c r="AZ51" s="265"/>
      <c r="BA51" s="265"/>
      <c r="BB51" s="265"/>
      <c r="BC51" s="268"/>
      <c r="BD51" s="268"/>
      <c r="BE51" s="269"/>
      <c r="BF51" s="270"/>
      <c r="BG51" s="270"/>
      <c r="BH51" s="267"/>
    </row>
    <row r="52" spans="1:60" x14ac:dyDescent="0.25">
      <c r="A52" s="265"/>
      <c r="B52" s="266"/>
      <c r="C52" s="266"/>
      <c r="D52" s="267"/>
      <c r="E52" s="267"/>
      <c r="F52" s="267"/>
      <c r="G52" s="267"/>
      <c r="H52" s="81"/>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6"/>
      <c r="AM52" s="266"/>
      <c r="AN52" s="267"/>
      <c r="AO52" s="267"/>
      <c r="AP52" s="267"/>
      <c r="AQ52" s="267"/>
      <c r="AR52" s="267"/>
      <c r="AS52" s="267"/>
      <c r="AT52" s="267"/>
      <c r="AU52" s="267"/>
      <c r="AV52" s="265"/>
      <c r="AW52" s="265"/>
      <c r="AX52" s="265"/>
      <c r="AY52" s="265"/>
      <c r="AZ52" s="265"/>
      <c r="BA52" s="265"/>
      <c r="BB52" s="265"/>
      <c r="BC52" s="268"/>
      <c r="BD52" s="268"/>
      <c r="BE52" s="269"/>
      <c r="BF52" s="270"/>
      <c r="BG52" s="270"/>
      <c r="BH52" s="267"/>
    </row>
    <row r="53" spans="1:60" x14ac:dyDescent="0.25">
      <c r="A53" s="265"/>
      <c r="B53" s="266"/>
      <c r="C53" s="266"/>
      <c r="D53" s="267"/>
      <c r="E53" s="267"/>
      <c r="F53" s="267"/>
      <c r="G53" s="267"/>
      <c r="H53" s="81"/>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6"/>
      <c r="AM53" s="266"/>
      <c r="AN53" s="267"/>
      <c r="AO53" s="267"/>
      <c r="AP53" s="267"/>
      <c r="AQ53" s="267"/>
      <c r="AR53" s="267"/>
      <c r="AS53" s="267"/>
      <c r="AT53" s="267"/>
      <c r="AU53" s="267"/>
      <c r="AV53" s="265"/>
      <c r="AW53" s="265"/>
      <c r="AX53" s="265"/>
      <c r="AY53" s="265"/>
      <c r="AZ53" s="265"/>
      <c r="BA53" s="265"/>
      <c r="BB53" s="265"/>
      <c r="BC53" s="268"/>
      <c r="BD53" s="268"/>
      <c r="BE53" s="269"/>
      <c r="BF53" s="270"/>
      <c r="BG53" s="270"/>
      <c r="BH53" s="267"/>
    </row>
    <row r="54" spans="1:60" x14ac:dyDescent="0.25">
      <c r="A54" s="265"/>
      <c r="B54" s="266"/>
      <c r="C54" s="266"/>
      <c r="D54" s="267"/>
      <c r="E54" s="267"/>
      <c r="F54" s="267"/>
      <c r="G54" s="267"/>
      <c r="H54" s="81"/>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6"/>
      <c r="AM54" s="266"/>
      <c r="AN54" s="267"/>
      <c r="AO54" s="267"/>
      <c r="AP54" s="267"/>
      <c r="AQ54" s="267"/>
      <c r="AR54" s="267"/>
      <c r="AS54" s="267"/>
      <c r="AT54" s="267"/>
      <c r="AU54" s="267"/>
      <c r="AV54" s="265"/>
      <c r="AW54" s="265"/>
      <c r="AX54" s="265"/>
      <c r="AY54" s="265"/>
      <c r="AZ54" s="265"/>
      <c r="BA54" s="265"/>
      <c r="BB54" s="265"/>
      <c r="BC54" s="268"/>
      <c r="BD54" s="268"/>
      <c r="BE54" s="269"/>
      <c r="BF54" s="270"/>
      <c r="BG54" s="270"/>
      <c r="BH54" s="267"/>
    </row>
    <row r="55" spans="1:60" x14ac:dyDescent="0.25">
      <c r="A55" s="265"/>
      <c r="B55" s="266"/>
      <c r="C55" s="266"/>
      <c r="D55" s="267"/>
      <c r="E55" s="267"/>
      <c r="F55" s="267"/>
      <c r="G55" s="267"/>
      <c r="H55" s="81"/>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6"/>
      <c r="AM55" s="266"/>
      <c r="AN55" s="267"/>
      <c r="AO55" s="267"/>
      <c r="AP55" s="267"/>
      <c r="AQ55" s="267"/>
      <c r="AR55" s="267"/>
      <c r="AS55" s="267"/>
      <c r="AT55" s="267"/>
      <c r="AU55" s="267"/>
      <c r="AV55" s="265"/>
      <c r="AW55" s="265"/>
      <c r="AX55" s="265"/>
      <c r="AY55" s="265"/>
      <c r="AZ55" s="265"/>
      <c r="BA55" s="265"/>
      <c r="BB55" s="265"/>
      <c r="BC55" s="268"/>
      <c r="BD55" s="268"/>
      <c r="BE55" s="269"/>
      <c r="BF55" s="270"/>
      <c r="BG55" s="270"/>
      <c r="BH55" s="267"/>
    </row>
    <row r="56" spans="1:60" x14ac:dyDescent="0.25">
      <c r="A56" s="265"/>
      <c r="B56" s="266"/>
      <c r="C56" s="266"/>
      <c r="D56" s="267"/>
      <c r="E56" s="267"/>
      <c r="F56" s="267"/>
      <c r="G56" s="267"/>
      <c r="H56" s="81"/>
      <c r="I56" s="267"/>
      <c r="J56" s="267"/>
      <c r="K56" s="267"/>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6"/>
      <c r="AM56" s="266"/>
      <c r="AN56" s="267"/>
      <c r="AO56" s="267"/>
      <c r="AP56" s="267"/>
      <c r="AQ56" s="267"/>
      <c r="AR56" s="267"/>
      <c r="AS56" s="267"/>
      <c r="AT56" s="267"/>
      <c r="AU56" s="267"/>
      <c r="AV56" s="265"/>
      <c r="AW56" s="265"/>
      <c r="AX56" s="265"/>
      <c r="AY56" s="265"/>
      <c r="AZ56" s="265"/>
      <c r="BA56" s="265"/>
      <c r="BB56" s="265"/>
      <c r="BC56" s="268"/>
      <c r="BD56" s="268"/>
      <c r="BE56" s="269"/>
      <c r="BF56" s="270"/>
      <c r="BG56" s="270"/>
      <c r="BH56" s="267"/>
    </row>
    <row r="57" spans="1:60" x14ac:dyDescent="0.25">
      <c r="A57" s="265"/>
      <c r="B57" s="266"/>
      <c r="C57" s="266"/>
      <c r="D57" s="267"/>
      <c r="E57" s="267"/>
      <c r="F57" s="267"/>
      <c r="G57" s="267"/>
      <c r="H57" s="81"/>
      <c r="I57" s="267"/>
      <c r="J57" s="267"/>
      <c r="K57" s="267"/>
      <c r="L57" s="267"/>
      <c r="M57" s="267"/>
      <c r="N57" s="267"/>
      <c r="O57" s="267"/>
      <c r="P57" s="267"/>
      <c r="Q57" s="267"/>
      <c r="R57" s="267"/>
      <c r="S57" s="267"/>
      <c r="T57" s="267"/>
      <c r="U57" s="267"/>
      <c r="V57" s="267"/>
      <c r="W57" s="267"/>
      <c r="X57" s="267"/>
      <c r="Y57" s="267"/>
      <c r="Z57" s="267"/>
      <c r="AA57" s="267"/>
      <c r="AB57" s="267"/>
      <c r="AC57" s="267"/>
      <c r="AD57" s="267"/>
      <c r="AE57" s="267"/>
      <c r="AF57" s="267"/>
      <c r="AG57" s="267"/>
      <c r="AH57" s="267"/>
      <c r="AI57" s="267"/>
      <c r="AJ57" s="267"/>
      <c r="AK57" s="267"/>
      <c r="AL57" s="266"/>
      <c r="AM57" s="266"/>
      <c r="AN57" s="267"/>
      <c r="AO57" s="267"/>
      <c r="AP57" s="267"/>
      <c r="AQ57" s="267"/>
      <c r="AR57" s="267"/>
      <c r="AS57" s="267"/>
      <c r="AT57" s="267"/>
      <c r="AU57" s="267"/>
      <c r="AV57" s="265"/>
      <c r="AW57" s="265"/>
      <c r="AX57" s="265"/>
      <c r="AY57" s="265"/>
      <c r="AZ57" s="265"/>
      <c r="BA57" s="265"/>
      <c r="BB57" s="265"/>
      <c r="BC57" s="268"/>
      <c r="BD57" s="268"/>
      <c r="BE57" s="269"/>
      <c r="BF57" s="270"/>
      <c r="BG57" s="270"/>
      <c r="BH57" s="267"/>
    </row>
    <row r="58" spans="1:60" x14ac:dyDescent="0.25">
      <c r="A58" s="265"/>
      <c r="B58" s="266"/>
      <c r="C58" s="266"/>
      <c r="D58" s="267"/>
      <c r="E58" s="267"/>
      <c r="F58" s="267"/>
      <c r="G58" s="267"/>
      <c r="H58" s="81"/>
      <c r="I58" s="267"/>
      <c r="J58" s="267"/>
      <c r="K58" s="267"/>
      <c r="L58" s="267"/>
      <c r="M58" s="267"/>
      <c r="N58" s="267"/>
      <c r="O58" s="267"/>
      <c r="P58" s="267"/>
      <c r="Q58" s="267"/>
      <c r="R58" s="267"/>
      <c r="S58" s="267"/>
      <c r="T58" s="267"/>
      <c r="U58" s="267"/>
      <c r="V58" s="267"/>
      <c r="W58" s="267"/>
      <c r="X58" s="267"/>
      <c r="Y58" s="267"/>
      <c r="Z58" s="267"/>
      <c r="AA58" s="267"/>
      <c r="AB58" s="267"/>
      <c r="AC58" s="267"/>
      <c r="AD58" s="267"/>
      <c r="AE58" s="267"/>
      <c r="AF58" s="267"/>
      <c r="AG58" s="267"/>
      <c r="AH58" s="267"/>
      <c r="AI58" s="267"/>
      <c r="AJ58" s="267"/>
      <c r="AK58" s="267"/>
      <c r="AL58" s="266"/>
      <c r="AM58" s="266"/>
      <c r="AN58" s="267"/>
      <c r="AO58" s="267"/>
      <c r="AP58" s="267"/>
      <c r="AQ58" s="267"/>
      <c r="AR58" s="267"/>
      <c r="AS58" s="267"/>
      <c r="AT58" s="267"/>
      <c r="AU58" s="267"/>
      <c r="AV58" s="265"/>
      <c r="AW58" s="265"/>
      <c r="AX58" s="265"/>
      <c r="AY58" s="265"/>
      <c r="AZ58" s="265"/>
      <c r="BA58" s="265"/>
      <c r="BB58" s="265"/>
      <c r="BC58" s="268"/>
      <c r="BD58" s="268"/>
      <c r="BE58" s="269"/>
      <c r="BF58" s="270"/>
      <c r="BG58" s="270"/>
      <c r="BH58" s="267"/>
    </row>
    <row r="59" spans="1:60" x14ac:dyDescent="0.25">
      <c r="A59" s="265"/>
      <c r="B59" s="266"/>
      <c r="C59" s="266"/>
      <c r="D59" s="267"/>
      <c r="E59" s="267"/>
      <c r="F59" s="267"/>
      <c r="G59" s="267"/>
      <c r="H59" s="81"/>
      <c r="I59" s="267"/>
      <c r="J59" s="267"/>
      <c r="K59" s="267"/>
      <c r="L59" s="267"/>
      <c r="M59" s="267"/>
      <c r="N59" s="267"/>
      <c r="O59" s="267"/>
      <c r="P59" s="267"/>
      <c r="Q59" s="267"/>
      <c r="R59" s="267"/>
      <c r="S59" s="267"/>
      <c r="T59" s="267"/>
      <c r="U59" s="267"/>
      <c r="V59" s="267"/>
      <c r="W59" s="267"/>
      <c r="X59" s="267"/>
      <c r="Y59" s="267"/>
      <c r="Z59" s="267"/>
      <c r="AA59" s="267"/>
      <c r="AB59" s="267"/>
      <c r="AC59" s="267"/>
      <c r="AD59" s="267"/>
      <c r="AE59" s="267"/>
      <c r="AF59" s="267"/>
      <c r="AG59" s="267"/>
      <c r="AH59" s="267"/>
      <c r="AI59" s="267"/>
      <c r="AJ59" s="267"/>
      <c r="AK59" s="267"/>
      <c r="AL59" s="266"/>
      <c r="AM59" s="266"/>
      <c r="AN59" s="267"/>
      <c r="AO59" s="267"/>
      <c r="AP59" s="267"/>
      <c r="AQ59" s="267"/>
      <c r="AR59" s="267"/>
      <c r="AS59" s="267"/>
      <c r="AT59" s="267"/>
      <c r="AU59" s="267"/>
      <c r="AV59" s="265"/>
      <c r="AW59" s="265"/>
      <c r="AX59" s="265"/>
      <c r="AY59" s="265"/>
      <c r="AZ59" s="265"/>
      <c r="BA59" s="265"/>
      <c r="BB59" s="265"/>
      <c r="BC59" s="268"/>
      <c r="BD59" s="268"/>
      <c r="BE59" s="269"/>
      <c r="BF59" s="270"/>
      <c r="BG59" s="270"/>
      <c r="BH59" s="267"/>
    </row>
    <row r="60" spans="1:60" x14ac:dyDescent="0.25">
      <c r="A60" s="265"/>
      <c r="B60" s="266"/>
      <c r="C60" s="266"/>
      <c r="D60" s="267"/>
      <c r="E60" s="267"/>
      <c r="F60" s="267"/>
      <c r="G60" s="267"/>
      <c r="H60" s="81"/>
      <c r="I60" s="267"/>
      <c r="J60" s="267"/>
      <c r="K60" s="267"/>
      <c r="L60" s="267"/>
      <c r="M60" s="267"/>
      <c r="N60" s="267"/>
      <c r="O60" s="267"/>
      <c r="P60" s="267"/>
      <c r="Q60" s="267"/>
      <c r="R60" s="267"/>
      <c r="S60" s="267"/>
      <c r="T60" s="267"/>
      <c r="U60" s="267"/>
      <c r="V60" s="267"/>
      <c r="W60" s="267"/>
      <c r="X60" s="267"/>
      <c r="Y60" s="267"/>
      <c r="Z60" s="267"/>
      <c r="AA60" s="267"/>
      <c r="AB60" s="267"/>
      <c r="AC60" s="267"/>
      <c r="AD60" s="267"/>
      <c r="AE60" s="267"/>
      <c r="AF60" s="267"/>
      <c r="AG60" s="267"/>
      <c r="AH60" s="267"/>
      <c r="AI60" s="267"/>
      <c r="AJ60" s="267"/>
      <c r="AK60" s="267"/>
      <c r="AL60" s="266"/>
      <c r="AM60" s="266"/>
      <c r="AN60" s="267"/>
      <c r="AO60" s="267"/>
      <c r="AP60" s="267"/>
      <c r="AQ60" s="267"/>
      <c r="AR60" s="267"/>
      <c r="AS60" s="267"/>
      <c r="AT60" s="267"/>
      <c r="AU60" s="267"/>
      <c r="AV60" s="265"/>
      <c r="AW60" s="265"/>
      <c r="AX60" s="265"/>
      <c r="AY60" s="265"/>
      <c r="AZ60" s="265"/>
      <c r="BA60" s="265"/>
      <c r="BB60" s="265"/>
      <c r="BC60" s="268"/>
      <c r="BD60" s="268"/>
      <c r="BE60" s="269"/>
      <c r="BF60" s="270"/>
      <c r="BG60" s="270"/>
      <c r="BH60" s="267"/>
    </row>
    <row r="61" spans="1:60" x14ac:dyDescent="0.25">
      <c r="A61" s="265"/>
      <c r="B61" s="266"/>
      <c r="C61" s="266"/>
      <c r="D61" s="267"/>
      <c r="E61" s="267"/>
      <c r="F61" s="267"/>
      <c r="G61" s="267"/>
      <c r="H61" s="81"/>
      <c r="I61" s="267"/>
      <c r="J61" s="267"/>
      <c r="K61" s="267"/>
      <c r="L61" s="267"/>
      <c r="M61" s="267"/>
      <c r="N61" s="267"/>
      <c r="O61" s="267"/>
      <c r="P61" s="267"/>
      <c r="Q61" s="267"/>
      <c r="R61" s="267"/>
      <c r="S61" s="267"/>
      <c r="T61" s="267"/>
      <c r="U61" s="267"/>
      <c r="V61" s="267"/>
      <c r="W61" s="267"/>
      <c r="X61" s="267"/>
      <c r="Y61" s="267"/>
      <c r="Z61" s="267"/>
      <c r="AA61" s="267"/>
      <c r="AB61" s="267"/>
      <c r="AC61" s="267"/>
      <c r="AD61" s="267"/>
      <c r="AE61" s="267"/>
      <c r="AF61" s="267"/>
      <c r="AG61" s="267"/>
      <c r="AH61" s="267"/>
      <c r="AI61" s="267"/>
      <c r="AJ61" s="267"/>
      <c r="AK61" s="267"/>
      <c r="AL61" s="266"/>
      <c r="AM61" s="266"/>
      <c r="AN61" s="267"/>
      <c r="AO61" s="267"/>
      <c r="AP61" s="267"/>
      <c r="AQ61" s="267"/>
      <c r="AR61" s="267"/>
      <c r="AS61" s="267"/>
      <c r="AT61" s="267"/>
      <c r="AU61" s="267"/>
      <c r="AV61" s="265"/>
      <c r="AW61" s="265"/>
      <c r="AX61" s="265"/>
      <c r="AY61" s="265"/>
      <c r="AZ61" s="265"/>
      <c r="BA61" s="265"/>
      <c r="BB61" s="265"/>
      <c r="BC61" s="268"/>
      <c r="BD61" s="268"/>
      <c r="BE61" s="269"/>
      <c r="BF61" s="270"/>
      <c r="BG61" s="270"/>
      <c r="BH61" s="267"/>
    </row>
    <row r="62" spans="1:60" x14ac:dyDescent="0.25">
      <c r="A62" s="265"/>
      <c r="B62" s="266"/>
      <c r="C62" s="266"/>
      <c r="D62" s="267"/>
      <c r="E62" s="267"/>
      <c r="F62" s="267"/>
      <c r="G62" s="267"/>
      <c r="H62" s="81"/>
      <c r="I62" s="267"/>
      <c r="J62" s="267"/>
      <c r="K62" s="267"/>
      <c r="L62" s="267"/>
      <c r="M62" s="267"/>
      <c r="N62" s="267"/>
      <c r="O62" s="267"/>
      <c r="P62" s="267"/>
      <c r="Q62" s="267"/>
      <c r="R62" s="267"/>
      <c r="S62" s="267"/>
      <c r="T62" s="267"/>
      <c r="U62" s="267"/>
      <c r="V62" s="267"/>
      <c r="W62" s="267"/>
      <c r="X62" s="267"/>
      <c r="Y62" s="267"/>
      <c r="Z62" s="267"/>
      <c r="AA62" s="267"/>
      <c r="AB62" s="267"/>
      <c r="AC62" s="267"/>
      <c r="AD62" s="267"/>
      <c r="AE62" s="267"/>
      <c r="AF62" s="267"/>
      <c r="AG62" s="267"/>
      <c r="AH62" s="267"/>
      <c r="AI62" s="267"/>
      <c r="AJ62" s="267"/>
      <c r="AK62" s="267"/>
      <c r="AL62" s="266"/>
      <c r="AM62" s="266"/>
      <c r="AN62" s="267"/>
      <c r="AO62" s="267"/>
      <c r="AP62" s="267"/>
      <c r="AQ62" s="267"/>
      <c r="AR62" s="267"/>
      <c r="AS62" s="267"/>
      <c r="AT62" s="267"/>
      <c r="AU62" s="267"/>
      <c r="AV62" s="265"/>
      <c r="AW62" s="265"/>
      <c r="AX62" s="265"/>
      <c r="AY62" s="265"/>
      <c r="AZ62" s="265"/>
      <c r="BA62" s="265"/>
      <c r="BB62" s="265"/>
      <c r="BC62" s="268"/>
      <c r="BD62" s="268"/>
      <c r="BE62" s="269"/>
      <c r="BF62" s="270"/>
      <c r="BG62" s="270"/>
      <c r="BH62" s="267"/>
    </row>
    <row r="63" spans="1:60" x14ac:dyDescent="0.25">
      <c r="A63" s="265"/>
      <c r="B63" s="266"/>
      <c r="C63" s="266"/>
      <c r="D63" s="267"/>
      <c r="E63" s="267"/>
      <c r="F63" s="267"/>
      <c r="G63" s="267"/>
      <c r="H63" s="81"/>
      <c r="I63" s="267"/>
      <c r="J63" s="267"/>
      <c r="K63" s="267"/>
      <c r="L63" s="267"/>
      <c r="M63" s="267"/>
      <c r="N63" s="267"/>
      <c r="O63" s="267"/>
      <c r="P63" s="267"/>
      <c r="Q63" s="267"/>
      <c r="R63" s="267"/>
      <c r="S63" s="267"/>
      <c r="T63" s="267"/>
      <c r="U63" s="267"/>
      <c r="V63" s="267"/>
      <c r="W63" s="267"/>
      <c r="X63" s="267"/>
      <c r="Y63" s="267"/>
      <c r="Z63" s="267"/>
      <c r="AA63" s="267"/>
      <c r="AB63" s="267"/>
      <c r="AC63" s="267"/>
      <c r="AD63" s="267"/>
      <c r="AE63" s="267"/>
      <c r="AF63" s="267"/>
      <c r="AG63" s="267"/>
      <c r="AH63" s="267"/>
      <c r="AI63" s="267"/>
      <c r="AJ63" s="267"/>
      <c r="AK63" s="267"/>
      <c r="AL63" s="266"/>
      <c r="AM63" s="266"/>
      <c r="AN63" s="267"/>
      <c r="AO63" s="267"/>
      <c r="AP63" s="267"/>
      <c r="AQ63" s="267"/>
      <c r="AR63" s="267"/>
      <c r="AS63" s="267"/>
      <c r="AT63" s="267"/>
      <c r="AU63" s="267"/>
      <c r="AV63" s="265"/>
      <c r="AW63" s="265"/>
      <c r="AX63" s="265"/>
      <c r="AY63" s="265"/>
      <c r="AZ63" s="265"/>
      <c r="BA63" s="265"/>
      <c r="BB63" s="265"/>
      <c r="BC63" s="268"/>
      <c r="BD63" s="268"/>
      <c r="BE63" s="269"/>
      <c r="BF63" s="270"/>
      <c r="BG63" s="270"/>
      <c r="BH63" s="267"/>
    </row>
    <row r="64" spans="1:60" x14ac:dyDescent="0.25">
      <c r="A64" s="265"/>
      <c r="B64" s="266"/>
      <c r="C64" s="266"/>
      <c r="D64" s="267"/>
      <c r="E64" s="267"/>
      <c r="F64" s="267"/>
      <c r="G64" s="267"/>
      <c r="H64" s="81"/>
      <c r="I64" s="267"/>
      <c r="J64" s="267"/>
      <c r="K64" s="267"/>
      <c r="L64" s="267"/>
      <c r="M64" s="267"/>
      <c r="N64" s="267"/>
      <c r="O64" s="267"/>
      <c r="P64" s="267"/>
      <c r="Q64" s="267"/>
      <c r="R64" s="267"/>
      <c r="S64" s="267"/>
      <c r="T64" s="267"/>
      <c r="U64" s="267"/>
      <c r="V64" s="267"/>
      <c r="W64" s="267"/>
      <c r="X64" s="267"/>
      <c r="Y64" s="267"/>
      <c r="Z64" s="267"/>
      <c r="AA64" s="267"/>
      <c r="AB64" s="267"/>
      <c r="AC64" s="267"/>
      <c r="AD64" s="267"/>
      <c r="AE64" s="267"/>
      <c r="AF64" s="267"/>
      <c r="AG64" s="267"/>
      <c r="AH64" s="267"/>
      <c r="AI64" s="267"/>
      <c r="AJ64" s="267"/>
      <c r="AK64" s="267"/>
      <c r="AL64" s="266"/>
      <c r="AM64" s="266"/>
      <c r="AN64" s="267"/>
      <c r="AO64" s="267"/>
      <c r="AP64" s="267"/>
      <c r="AQ64" s="267"/>
      <c r="AR64" s="267"/>
      <c r="AS64" s="267"/>
      <c r="AT64" s="267"/>
      <c r="AU64" s="267"/>
      <c r="AV64" s="265"/>
      <c r="AW64" s="265"/>
      <c r="AX64" s="265"/>
      <c r="AY64" s="265"/>
      <c r="AZ64" s="265"/>
      <c r="BA64" s="265"/>
      <c r="BB64" s="265"/>
      <c r="BC64" s="268"/>
      <c r="BD64" s="268"/>
      <c r="BE64" s="269"/>
      <c r="BF64" s="270"/>
      <c r="BG64" s="270"/>
      <c r="BH64" s="267"/>
    </row>
    <row r="65" spans="1:60" x14ac:dyDescent="0.25">
      <c r="A65" s="265"/>
      <c r="B65" s="266"/>
      <c r="C65" s="266"/>
      <c r="D65" s="267"/>
      <c r="E65" s="267"/>
      <c r="F65" s="267"/>
      <c r="G65" s="267"/>
      <c r="H65" s="81"/>
      <c r="I65" s="267"/>
      <c r="J65" s="267"/>
      <c r="K65" s="267"/>
      <c r="L65" s="267"/>
      <c r="M65" s="267"/>
      <c r="N65" s="267"/>
      <c r="O65" s="267"/>
      <c r="P65" s="267"/>
      <c r="Q65" s="267"/>
      <c r="R65" s="267"/>
      <c r="S65" s="267"/>
      <c r="T65" s="267"/>
      <c r="U65" s="267"/>
      <c r="V65" s="267"/>
      <c r="W65" s="267"/>
      <c r="X65" s="267"/>
      <c r="Y65" s="267"/>
      <c r="Z65" s="267"/>
      <c r="AA65" s="267"/>
      <c r="AB65" s="267"/>
      <c r="AC65" s="267"/>
      <c r="AD65" s="267"/>
      <c r="AE65" s="267"/>
      <c r="AF65" s="267"/>
      <c r="AG65" s="267"/>
      <c r="AH65" s="267"/>
      <c r="AI65" s="267"/>
      <c r="AJ65" s="267"/>
      <c r="AK65" s="267"/>
      <c r="AL65" s="266"/>
      <c r="AM65" s="266"/>
      <c r="AN65" s="267"/>
      <c r="AO65" s="267"/>
      <c r="AP65" s="267"/>
      <c r="AQ65" s="267"/>
      <c r="AR65" s="267"/>
      <c r="AS65" s="267"/>
      <c r="AT65" s="267"/>
      <c r="AU65" s="267"/>
      <c r="AV65" s="265"/>
      <c r="AW65" s="265"/>
      <c r="AX65" s="265"/>
      <c r="AY65" s="265"/>
      <c r="AZ65" s="265"/>
      <c r="BA65" s="265"/>
      <c r="BB65" s="265"/>
      <c r="BC65" s="268"/>
      <c r="BD65" s="268"/>
      <c r="BE65" s="269"/>
      <c r="BF65" s="270"/>
      <c r="BG65" s="270"/>
      <c r="BH65" s="267"/>
    </row>
    <row r="66" spans="1:60" x14ac:dyDescent="0.25">
      <c r="A66" s="265"/>
      <c r="B66" s="266"/>
      <c r="C66" s="266"/>
      <c r="D66" s="267"/>
      <c r="E66" s="267"/>
      <c r="F66" s="267"/>
      <c r="G66" s="267"/>
      <c r="H66" s="81"/>
      <c r="I66" s="267"/>
      <c r="J66" s="267"/>
      <c r="K66" s="267"/>
      <c r="L66" s="267"/>
      <c r="M66" s="267"/>
      <c r="N66" s="267"/>
      <c r="O66" s="267"/>
      <c r="P66" s="267"/>
      <c r="Q66" s="267"/>
      <c r="R66" s="267"/>
      <c r="S66" s="267"/>
      <c r="T66" s="267"/>
      <c r="U66" s="267"/>
      <c r="V66" s="267"/>
      <c r="W66" s="267"/>
      <c r="X66" s="267"/>
      <c r="Y66" s="267"/>
      <c r="Z66" s="267"/>
      <c r="AA66" s="267"/>
      <c r="AB66" s="267"/>
      <c r="AC66" s="267"/>
      <c r="AD66" s="267"/>
      <c r="AE66" s="267"/>
      <c r="AF66" s="267"/>
      <c r="AG66" s="267"/>
      <c r="AH66" s="267"/>
      <c r="AI66" s="267"/>
      <c r="AJ66" s="267"/>
      <c r="AK66" s="267"/>
      <c r="AL66" s="266"/>
      <c r="AM66" s="266"/>
      <c r="AN66" s="267"/>
      <c r="AO66" s="267"/>
      <c r="AP66" s="267"/>
      <c r="AQ66" s="267"/>
      <c r="AR66" s="267"/>
      <c r="AS66" s="267"/>
      <c r="AT66" s="267"/>
      <c r="AU66" s="267"/>
      <c r="AV66" s="265"/>
      <c r="AW66" s="265"/>
      <c r="AX66" s="265"/>
      <c r="AY66" s="265"/>
      <c r="AZ66" s="265"/>
      <c r="BA66" s="265"/>
      <c r="BB66" s="265"/>
      <c r="BC66" s="268"/>
      <c r="BD66" s="268"/>
      <c r="BE66" s="269"/>
      <c r="BF66" s="270"/>
      <c r="BG66" s="270"/>
      <c r="BH66" s="267"/>
    </row>
    <row r="67" spans="1:60" x14ac:dyDescent="0.25">
      <c r="A67" s="265"/>
      <c r="B67" s="266"/>
      <c r="C67" s="266"/>
      <c r="D67" s="267"/>
      <c r="E67" s="267"/>
      <c r="F67" s="267"/>
      <c r="G67" s="267"/>
      <c r="H67" s="81"/>
      <c r="I67" s="267"/>
      <c r="J67" s="267"/>
      <c r="K67" s="267"/>
      <c r="L67" s="267"/>
      <c r="M67" s="267"/>
      <c r="N67" s="267"/>
      <c r="O67" s="267"/>
      <c r="P67" s="267"/>
      <c r="Q67" s="267"/>
      <c r="R67" s="267"/>
      <c r="S67" s="267"/>
      <c r="T67" s="267"/>
      <c r="U67" s="267"/>
      <c r="V67" s="267"/>
      <c r="W67" s="267"/>
      <c r="X67" s="267"/>
      <c r="Y67" s="267"/>
      <c r="Z67" s="267"/>
      <c r="AA67" s="267"/>
      <c r="AB67" s="267"/>
      <c r="AC67" s="267"/>
      <c r="AD67" s="267"/>
      <c r="AE67" s="267"/>
      <c r="AF67" s="267"/>
      <c r="AG67" s="267"/>
      <c r="AH67" s="267"/>
      <c r="AI67" s="267"/>
      <c r="AJ67" s="267"/>
      <c r="AK67" s="267"/>
      <c r="AL67" s="266"/>
      <c r="AM67" s="266"/>
      <c r="AN67" s="267"/>
      <c r="AO67" s="267"/>
      <c r="AP67" s="267"/>
      <c r="AQ67" s="267"/>
      <c r="AR67" s="267"/>
      <c r="AS67" s="267"/>
      <c r="AT67" s="267"/>
      <c r="AU67" s="267"/>
      <c r="AV67" s="265"/>
      <c r="AW67" s="265"/>
      <c r="AX67" s="265"/>
      <c r="AY67" s="265"/>
      <c r="AZ67" s="265"/>
      <c r="BA67" s="265"/>
      <c r="BB67" s="265"/>
      <c r="BC67" s="268"/>
      <c r="BD67" s="268"/>
      <c r="BE67" s="269"/>
      <c r="BF67" s="270"/>
      <c r="BG67" s="270"/>
      <c r="BH67" s="267"/>
    </row>
    <row r="68" spans="1:60" x14ac:dyDescent="0.25">
      <c r="A68" s="265"/>
      <c r="B68" s="266"/>
      <c r="C68" s="266"/>
      <c r="D68" s="267"/>
      <c r="E68" s="267"/>
      <c r="F68" s="267"/>
      <c r="G68" s="267"/>
      <c r="H68" s="81"/>
      <c r="I68" s="267"/>
      <c r="J68" s="267"/>
      <c r="K68" s="267"/>
      <c r="L68" s="267"/>
      <c r="M68" s="267"/>
      <c r="N68" s="267"/>
      <c r="O68" s="267"/>
      <c r="P68" s="267"/>
      <c r="Q68" s="267"/>
      <c r="R68" s="267"/>
      <c r="S68" s="267"/>
      <c r="T68" s="267"/>
      <c r="U68" s="267"/>
      <c r="V68" s="267"/>
      <c r="W68" s="267"/>
      <c r="X68" s="267"/>
      <c r="Y68" s="267"/>
      <c r="Z68" s="267"/>
      <c r="AA68" s="267"/>
      <c r="AB68" s="267"/>
      <c r="AC68" s="267"/>
      <c r="AD68" s="267"/>
      <c r="AE68" s="267"/>
      <c r="AF68" s="267"/>
      <c r="AG68" s="267"/>
      <c r="AH68" s="267"/>
      <c r="AI68" s="267"/>
      <c r="AJ68" s="267"/>
      <c r="AK68" s="267"/>
      <c r="AL68" s="266"/>
      <c r="AM68" s="266"/>
      <c r="AN68" s="267"/>
      <c r="AO68" s="267"/>
      <c r="AP68" s="267"/>
      <c r="AQ68" s="267"/>
      <c r="AR68" s="267"/>
      <c r="AS68" s="267"/>
      <c r="AT68" s="267"/>
      <c r="AU68" s="267"/>
      <c r="AV68" s="265"/>
      <c r="AW68" s="265"/>
      <c r="AX68" s="265"/>
      <c r="AY68" s="265"/>
      <c r="AZ68" s="265"/>
      <c r="BA68" s="265"/>
      <c r="BB68" s="265"/>
      <c r="BC68" s="268"/>
      <c r="BD68" s="268"/>
      <c r="BE68" s="269"/>
      <c r="BF68" s="270"/>
      <c r="BG68" s="270"/>
      <c r="BH68" s="267"/>
    </row>
    <row r="69" spans="1:60" x14ac:dyDescent="0.25">
      <c r="A69" s="265"/>
      <c r="B69" s="266"/>
      <c r="C69" s="266"/>
      <c r="D69" s="267"/>
      <c r="E69" s="267"/>
      <c r="F69" s="267"/>
      <c r="G69" s="267"/>
      <c r="H69" s="81"/>
      <c r="I69" s="267"/>
      <c r="J69" s="267"/>
      <c r="K69" s="267"/>
      <c r="L69" s="267"/>
      <c r="M69" s="267"/>
      <c r="N69" s="267"/>
      <c r="O69" s="267"/>
      <c r="P69" s="267"/>
      <c r="Q69" s="267"/>
      <c r="R69" s="267"/>
      <c r="S69" s="267"/>
      <c r="T69" s="267"/>
      <c r="U69" s="267"/>
      <c r="V69" s="267"/>
      <c r="W69" s="267"/>
      <c r="X69" s="267"/>
      <c r="Y69" s="267"/>
      <c r="Z69" s="267"/>
      <c r="AA69" s="267"/>
      <c r="AB69" s="267"/>
      <c r="AC69" s="267"/>
      <c r="AD69" s="267"/>
      <c r="AE69" s="267"/>
      <c r="AF69" s="267"/>
      <c r="AG69" s="267"/>
      <c r="AH69" s="267"/>
      <c r="AI69" s="267"/>
      <c r="AJ69" s="267"/>
      <c r="AK69" s="267"/>
      <c r="AL69" s="266"/>
      <c r="AM69" s="266"/>
      <c r="AN69" s="267"/>
      <c r="AO69" s="267"/>
      <c r="AP69" s="267"/>
      <c r="AQ69" s="267"/>
      <c r="AR69" s="267"/>
      <c r="AS69" s="267"/>
      <c r="AT69" s="267"/>
      <c r="AU69" s="267"/>
      <c r="AV69" s="265"/>
      <c r="AW69" s="265"/>
      <c r="AX69" s="265"/>
      <c r="AY69" s="265"/>
      <c r="AZ69" s="265"/>
      <c r="BA69" s="265"/>
      <c r="BB69" s="265"/>
      <c r="BC69" s="268"/>
      <c r="BD69" s="268"/>
      <c r="BE69" s="269"/>
      <c r="BF69" s="270"/>
      <c r="BG69" s="270"/>
      <c r="BH69" s="267"/>
    </row>
    <row r="70" spans="1:60" x14ac:dyDescent="0.25">
      <c r="A70" s="265"/>
      <c r="B70" s="266"/>
      <c r="C70" s="266"/>
      <c r="D70" s="267"/>
      <c r="E70" s="267"/>
      <c r="F70" s="267"/>
      <c r="G70" s="267"/>
      <c r="H70" s="81"/>
      <c r="I70" s="267"/>
      <c r="J70" s="267"/>
      <c r="K70" s="267"/>
      <c r="L70" s="267"/>
      <c r="M70" s="267"/>
      <c r="N70" s="267"/>
      <c r="O70" s="267"/>
      <c r="P70" s="267"/>
      <c r="Q70" s="267"/>
      <c r="R70" s="267"/>
      <c r="S70" s="267"/>
      <c r="T70" s="267"/>
      <c r="U70" s="267"/>
      <c r="V70" s="267"/>
      <c r="W70" s="267"/>
      <c r="X70" s="267"/>
      <c r="Y70" s="267"/>
      <c r="Z70" s="267"/>
      <c r="AA70" s="267"/>
      <c r="AB70" s="267"/>
      <c r="AC70" s="267"/>
      <c r="AD70" s="267"/>
      <c r="AE70" s="267"/>
      <c r="AF70" s="267"/>
      <c r="AG70" s="267"/>
      <c r="AH70" s="267"/>
      <c r="AI70" s="267"/>
      <c r="AJ70" s="267"/>
      <c r="AK70" s="267"/>
      <c r="AL70" s="266"/>
      <c r="AM70" s="266"/>
      <c r="AN70" s="267"/>
      <c r="AO70" s="267"/>
      <c r="AP70" s="267"/>
      <c r="AQ70" s="267"/>
      <c r="AR70" s="267"/>
      <c r="AS70" s="267"/>
      <c r="AT70" s="267"/>
      <c r="AU70" s="267"/>
      <c r="AV70" s="265"/>
      <c r="AW70" s="265"/>
      <c r="AX70" s="265"/>
      <c r="AY70" s="265"/>
      <c r="AZ70" s="265"/>
      <c r="BA70" s="265"/>
      <c r="BB70" s="265"/>
      <c r="BC70" s="268"/>
      <c r="BD70" s="268"/>
      <c r="BE70" s="269"/>
      <c r="BF70" s="270"/>
      <c r="BG70" s="270"/>
      <c r="BH70" s="267"/>
    </row>
    <row r="71" spans="1:60" x14ac:dyDescent="0.25">
      <c r="A71" s="265"/>
      <c r="B71" s="266"/>
      <c r="C71" s="266"/>
      <c r="D71" s="267"/>
      <c r="E71" s="267"/>
      <c r="F71" s="267"/>
      <c r="G71" s="267"/>
      <c r="H71" s="81"/>
      <c r="I71" s="267"/>
      <c r="J71" s="267"/>
      <c r="K71" s="267"/>
      <c r="L71" s="267"/>
      <c r="M71" s="267"/>
      <c r="N71" s="267"/>
      <c r="O71" s="267"/>
      <c r="P71" s="267"/>
      <c r="Q71" s="267"/>
      <c r="R71" s="267"/>
      <c r="S71" s="267"/>
      <c r="T71" s="267"/>
      <c r="U71" s="267"/>
      <c r="V71" s="267"/>
      <c r="W71" s="267"/>
      <c r="X71" s="267"/>
      <c r="Y71" s="267"/>
      <c r="Z71" s="267"/>
      <c r="AA71" s="267"/>
      <c r="AB71" s="267"/>
      <c r="AC71" s="267"/>
      <c r="AD71" s="267"/>
      <c r="AE71" s="267"/>
      <c r="AF71" s="267"/>
      <c r="AG71" s="267"/>
      <c r="AH71" s="267"/>
      <c r="AI71" s="267"/>
      <c r="AJ71" s="267"/>
      <c r="AK71" s="267"/>
      <c r="AL71" s="266"/>
      <c r="AM71" s="266"/>
      <c r="AN71" s="267"/>
      <c r="AO71" s="267"/>
      <c r="AP71" s="267"/>
      <c r="AQ71" s="267"/>
      <c r="AR71" s="267"/>
      <c r="AS71" s="267"/>
      <c r="AT71" s="267"/>
      <c r="AU71" s="267"/>
      <c r="AV71" s="265"/>
      <c r="AW71" s="265"/>
      <c r="AX71" s="265"/>
      <c r="AY71" s="265"/>
      <c r="AZ71" s="265"/>
      <c r="BA71" s="265"/>
      <c r="BB71" s="265"/>
      <c r="BC71" s="268"/>
      <c r="BD71" s="268"/>
      <c r="BE71" s="269"/>
      <c r="BF71" s="270"/>
      <c r="BG71" s="270"/>
      <c r="BH71" s="267"/>
    </row>
    <row r="72" spans="1:60" x14ac:dyDescent="0.25">
      <c r="A72" s="265"/>
      <c r="B72" s="266"/>
      <c r="C72" s="266"/>
      <c r="D72" s="267"/>
      <c r="E72" s="267"/>
      <c r="F72" s="267"/>
      <c r="G72" s="267"/>
      <c r="H72" s="81"/>
      <c r="I72" s="267"/>
      <c r="J72" s="267"/>
      <c r="K72" s="267"/>
      <c r="L72" s="267"/>
      <c r="M72" s="267"/>
      <c r="N72" s="267"/>
      <c r="O72" s="267"/>
      <c r="P72" s="267"/>
      <c r="Q72" s="267"/>
      <c r="R72" s="267"/>
      <c r="S72" s="267"/>
      <c r="T72" s="267"/>
      <c r="U72" s="267"/>
      <c r="V72" s="267"/>
      <c r="W72" s="267"/>
      <c r="X72" s="267"/>
      <c r="Y72" s="267"/>
      <c r="Z72" s="267"/>
      <c r="AA72" s="267"/>
      <c r="AB72" s="267"/>
      <c r="AC72" s="267"/>
      <c r="AD72" s="267"/>
      <c r="AE72" s="267"/>
      <c r="AF72" s="267"/>
      <c r="AG72" s="267"/>
      <c r="AH72" s="267"/>
      <c r="AI72" s="267"/>
      <c r="AJ72" s="267"/>
      <c r="AK72" s="267"/>
      <c r="AL72" s="266"/>
      <c r="AM72" s="266"/>
      <c r="AN72" s="267"/>
      <c r="AO72" s="267"/>
      <c r="AP72" s="267"/>
      <c r="AQ72" s="267"/>
      <c r="AR72" s="267"/>
      <c r="AS72" s="267"/>
      <c r="AT72" s="267"/>
      <c r="AU72" s="267"/>
      <c r="AV72" s="265"/>
      <c r="AW72" s="265"/>
      <c r="AX72" s="265"/>
      <c r="AY72" s="265"/>
      <c r="AZ72" s="265"/>
      <c r="BA72" s="265"/>
      <c r="BB72" s="265"/>
      <c r="BC72" s="268"/>
      <c r="BD72" s="268"/>
      <c r="BE72" s="269"/>
      <c r="BF72" s="270"/>
      <c r="BG72" s="270"/>
      <c r="BH72" s="267"/>
    </row>
    <row r="73" spans="1:60" x14ac:dyDescent="0.25">
      <c r="A73" s="265"/>
      <c r="B73" s="266"/>
      <c r="C73" s="266"/>
      <c r="D73" s="267"/>
      <c r="E73" s="267"/>
      <c r="F73" s="267"/>
      <c r="G73" s="267"/>
      <c r="H73" s="81"/>
      <c r="I73" s="267"/>
      <c r="J73" s="267"/>
      <c r="K73" s="267"/>
      <c r="L73" s="267"/>
      <c r="M73" s="267"/>
      <c r="N73" s="267"/>
      <c r="O73" s="267"/>
      <c r="P73" s="267"/>
      <c r="Q73" s="267"/>
      <c r="R73" s="267"/>
      <c r="S73" s="267"/>
      <c r="T73" s="267"/>
      <c r="U73" s="267"/>
      <c r="V73" s="267"/>
      <c r="W73" s="267"/>
      <c r="X73" s="267"/>
      <c r="Y73" s="267"/>
      <c r="Z73" s="267"/>
      <c r="AA73" s="267"/>
      <c r="AB73" s="267"/>
      <c r="AC73" s="267"/>
      <c r="AD73" s="267"/>
      <c r="AE73" s="267"/>
      <c r="AF73" s="267"/>
      <c r="AG73" s="267"/>
      <c r="AH73" s="267"/>
      <c r="AI73" s="267"/>
      <c r="AJ73" s="267"/>
      <c r="AK73" s="267"/>
      <c r="AL73" s="266"/>
      <c r="AM73" s="266"/>
      <c r="AN73" s="267"/>
      <c r="AO73" s="267"/>
      <c r="AP73" s="267"/>
      <c r="AQ73" s="267"/>
      <c r="AR73" s="267"/>
      <c r="AS73" s="267"/>
      <c r="AT73" s="267"/>
      <c r="AU73" s="267"/>
      <c r="AV73" s="265"/>
      <c r="AW73" s="265"/>
      <c r="AX73" s="265"/>
      <c r="AY73" s="265"/>
      <c r="AZ73" s="265"/>
      <c r="BA73" s="265"/>
      <c r="BB73" s="265"/>
      <c r="BC73" s="268"/>
      <c r="BD73" s="268"/>
      <c r="BE73" s="269"/>
      <c r="BF73" s="270"/>
      <c r="BG73" s="270"/>
      <c r="BH73" s="267"/>
    </row>
    <row r="74" spans="1:60" x14ac:dyDescent="0.25">
      <c r="A74" s="265"/>
      <c r="B74" s="266"/>
      <c r="C74" s="266"/>
      <c r="D74" s="267"/>
      <c r="E74" s="267"/>
      <c r="F74" s="267"/>
      <c r="G74" s="267"/>
      <c r="H74" s="81"/>
      <c r="I74" s="267"/>
      <c r="J74" s="267"/>
      <c r="K74" s="267"/>
      <c r="L74" s="267"/>
      <c r="M74" s="267"/>
      <c r="N74" s="267"/>
      <c r="O74" s="267"/>
      <c r="P74" s="267"/>
      <c r="Q74" s="267"/>
      <c r="R74" s="267"/>
      <c r="S74" s="267"/>
      <c r="T74" s="267"/>
      <c r="U74" s="267"/>
      <c r="V74" s="267"/>
      <c r="W74" s="267"/>
      <c r="X74" s="267"/>
      <c r="Y74" s="267"/>
      <c r="Z74" s="267"/>
      <c r="AA74" s="267"/>
      <c r="AB74" s="267"/>
      <c r="AC74" s="267"/>
      <c r="AD74" s="267"/>
      <c r="AE74" s="267"/>
      <c r="AF74" s="267"/>
      <c r="AG74" s="267"/>
      <c r="AH74" s="267"/>
      <c r="AI74" s="267"/>
      <c r="AJ74" s="267"/>
      <c r="AK74" s="267"/>
      <c r="AL74" s="266"/>
      <c r="AM74" s="266"/>
      <c r="AN74" s="267"/>
      <c r="AO74" s="267"/>
      <c r="AP74" s="267"/>
      <c r="AQ74" s="267"/>
      <c r="AR74" s="267"/>
      <c r="AS74" s="267"/>
      <c r="AT74" s="267"/>
      <c r="AU74" s="267"/>
      <c r="AV74" s="265"/>
      <c r="AW74" s="265"/>
      <c r="AX74" s="265"/>
      <c r="AY74" s="265"/>
      <c r="AZ74" s="265"/>
      <c r="BA74" s="265"/>
      <c r="BB74" s="265"/>
      <c r="BC74" s="268"/>
      <c r="BD74" s="268"/>
      <c r="BE74" s="269"/>
      <c r="BF74" s="270"/>
      <c r="BG74" s="270"/>
      <c r="BH74" s="267"/>
    </row>
    <row r="75" spans="1:60" x14ac:dyDescent="0.25">
      <c r="A75" s="265"/>
      <c r="B75" s="266"/>
      <c r="C75" s="266"/>
      <c r="D75" s="267"/>
      <c r="E75" s="267"/>
      <c r="F75" s="267"/>
      <c r="G75" s="267"/>
      <c r="H75" s="81"/>
      <c r="I75" s="267"/>
      <c r="J75" s="267"/>
      <c r="K75" s="267"/>
      <c r="L75" s="267"/>
      <c r="M75" s="267"/>
      <c r="N75" s="267"/>
      <c r="O75" s="267"/>
      <c r="P75" s="267"/>
      <c r="Q75" s="267"/>
      <c r="R75" s="267"/>
      <c r="S75" s="267"/>
      <c r="T75" s="267"/>
      <c r="U75" s="267"/>
      <c r="V75" s="267"/>
      <c r="W75" s="267"/>
      <c r="X75" s="267"/>
      <c r="Y75" s="267"/>
      <c r="Z75" s="267"/>
      <c r="AA75" s="267"/>
      <c r="AB75" s="267"/>
      <c r="AC75" s="267"/>
      <c r="AD75" s="267"/>
      <c r="AE75" s="267"/>
      <c r="AF75" s="267"/>
      <c r="AG75" s="267"/>
      <c r="AH75" s="267"/>
      <c r="AI75" s="267"/>
      <c r="AJ75" s="267"/>
      <c r="AK75" s="267"/>
      <c r="AL75" s="266"/>
      <c r="AM75" s="266"/>
      <c r="AN75" s="267"/>
      <c r="AO75" s="267"/>
      <c r="AP75" s="267"/>
      <c r="AQ75" s="267"/>
      <c r="AR75" s="267"/>
      <c r="AS75" s="267"/>
      <c r="AT75" s="267"/>
      <c r="AU75" s="267"/>
      <c r="AV75" s="265"/>
      <c r="AW75" s="265"/>
      <c r="AX75" s="265"/>
      <c r="AY75" s="265"/>
      <c r="AZ75" s="265"/>
      <c r="BA75" s="265"/>
      <c r="BB75" s="265"/>
      <c r="BC75" s="268"/>
      <c r="BD75" s="268"/>
      <c r="BE75" s="269"/>
      <c r="BF75" s="270"/>
      <c r="BG75" s="270"/>
      <c r="BH75" s="267"/>
    </row>
    <row r="76" spans="1:60" x14ac:dyDescent="0.25">
      <c r="A76" s="265"/>
      <c r="B76" s="266"/>
      <c r="C76" s="266"/>
      <c r="D76" s="267"/>
      <c r="E76" s="267"/>
      <c r="F76" s="267"/>
      <c r="G76" s="267"/>
      <c r="H76" s="81"/>
      <c r="I76" s="267"/>
      <c r="J76" s="267"/>
      <c r="K76" s="267"/>
      <c r="L76" s="267"/>
      <c r="M76" s="267"/>
      <c r="N76" s="267"/>
      <c r="O76" s="267"/>
      <c r="P76" s="267"/>
      <c r="Q76" s="267"/>
      <c r="R76" s="267"/>
      <c r="S76" s="267"/>
      <c r="T76" s="267"/>
      <c r="U76" s="267"/>
      <c r="V76" s="267"/>
      <c r="W76" s="267"/>
      <c r="X76" s="267"/>
      <c r="Y76" s="267"/>
      <c r="Z76" s="267"/>
      <c r="AA76" s="267"/>
      <c r="AB76" s="267"/>
      <c r="AC76" s="267"/>
      <c r="AD76" s="267"/>
      <c r="AE76" s="267"/>
      <c r="AF76" s="267"/>
      <c r="AG76" s="267"/>
      <c r="AH76" s="267"/>
      <c r="AI76" s="267"/>
      <c r="AJ76" s="267"/>
      <c r="AK76" s="267"/>
      <c r="AL76" s="266"/>
      <c r="AM76" s="266"/>
      <c r="AN76" s="267"/>
      <c r="AO76" s="267"/>
      <c r="AP76" s="267"/>
      <c r="AQ76" s="267"/>
      <c r="AR76" s="267"/>
      <c r="AS76" s="267"/>
      <c r="AT76" s="267"/>
      <c r="AU76" s="267"/>
      <c r="AV76" s="265"/>
      <c r="AW76" s="265"/>
      <c r="AX76" s="265"/>
      <c r="AY76" s="265"/>
      <c r="AZ76" s="265"/>
      <c r="BA76" s="265"/>
      <c r="BB76" s="265"/>
      <c r="BC76" s="268"/>
      <c r="BD76" s="268"/>
      <c r="BE76" s="269"/>
      <c r="BF76" s="270"/>
      <c r="BG76" s="270"/>
      <c r="BH76" s="267"/>
    </row>
    <row r="77" spans="1:60" x14ac:dyDescent="0.25">
      <c r="A77" s="265"/>
      <c r="B77" s="266"/>
      <c r="C77" s="266"/>
      <c r="D77" s="267"/>
      <c r="E77" s="267"/>
      <c r="F77" s="267"/>
      <c r="G77" s="267"/>
      <c r="H77" s="81"/>
      <c r="I77" s="267"/>
      <c r="J77" s="267"/>
      <c r="K77" s="267"/>
      <c r="L77" s="267"/>
      <c r="M77" s="267"/>
      <c r="N77" s="267"/>
      <c r="O77" s="267"/>
      <c r="P77" s="267"/>
      <c r="Q77" s="267"/>
      <c r="R77" s="267"/>
      <c r="S77" s="267"/>
      <c r="T77" s="267"/>
      <c r="U77" s="267"/>
      <c r="V77" s="267"/>
      <c r="W77" s="267"/>
      <c r="X77" s="267"/>
      <c r="Y77" s="267"/>
      <c r="Z77" s="267"/>
      <c r="AA77" s="267"/>
      <c r="AB77" s="267"/>
      <c r="AC77" s="267"/>
      <c r="AD77" s="267"/>
      <c r="AE77" s="267"/>
      <c r="AF77" s="267"/>
      <c r="AG77" s="267"/>
      <c r="AH77" s="267"/>
      <c r="AI77" s="267"/>
      <c r="AJ77" s="267"/>
      <c r="AK77" s="267"/>
      <c r="AL77" s="266"/>
      <c r="AM77" s="266"/>
      <c r="AN77" s="267"/>
      <c r="AO77" s="267"/>
      <c r="AP77" s="267"/>
      <c r="AQ77" s="267"/>
      <c r="AR77" s="267"/>
      <c r="AS77" s="267"/>
      <c r="AT77" s="267"/>
      <c r="AU77" s="267"/>
      <c r="AV77" s="265"/>
      <c r="AW77" s="265"/>
      <c r="AX77" s="265"/>
      <c r="AY77" s="265"/>
      <c r="AZ77" s="265"/>
      <c r="BA77" s="265"/>
      <c r="BB77" s="265"/>
      <c r="BC77" s="268"/>
      <c r="BD77" s="268"/>
      <c r="BE77" s="269"/>
      <c r="BF77" s="270"/>
      <c r="BG77" s="270"/>
      <c r="BH77" s="267"/>
    </row>
    <row r="78" spans="1:60" x14ac:dyDescent="0.25">
      <c r="A78" s="265"/>
      <c r="B78" s="266"/>
      <c r="C78" s="266"/>
      <c r="D78" s="267"/>
      <c r="E78" s="267"/>
      <c r="F78" s="267"/>
      <c r="G78" s="267"/>
      <c r="H78" s="81"/>
      <c r="I78" s="267"/>
      <c r="J78" s="267"/>
      <c r="K78" s="267"/>
      <c r="L78" s="267"/>
      <c r="M78" s="267"/>
      <c r="N78" s="267"/>
      <c r="O78" s="267"/>
      <c r="P78" s="267"/>
      <c r="Q78" s="267"/>
      <c r="R78" s="267"/>
      <c r="S78" s="267"/>
      <c r="T78" s="267"/>
      <c r="U78" s="267"/>
      <c r="V78" s="267"/>
      <c r="W78" s="267"/>
      <c r="X78" s="267"/>
      <c r="Y78" s="267"/>
      <c r="Z78" s="267"/>
      <c r="AA78" s="267"/>
      <c r="AB78" s="267"/>
      <c r="AC78" s="267"/>
      <c r="AD78" s="267"/>
      <c r="AE78" s="267"/>
      <c r="AF78" s="267"/>
      <c r="AG78" s="267"/>
      <c r="AH78" s="267"/>
      <c r="AI78" s="267"/>
      <c r="AJ78" s="267"/>
      <c r="AK78" s="267"/>
      <c r="AL78" s="266"/>
      <c r="AM78" s="266"/>
      <c r="AN78" s="267"/>
      <c r="AO78" s="267"/>
      <c r="AP78" s="267"/>
      <c r="AQ78" s="267"/>
      <c r="AR78" s="267"/>
      <c r="AS78" s="267"/>
      <c r="AT78" s="267"/>
      <c r="AU78" s="267"/>
      <c r="AV78" s="265"/>
      <c r="AW78" s="265"/>
      <c r="AX78" s="265"/>
      <c r="AY78" s="265"/>
      <c r="AZ78" s="265"/>
      <c r="BA78" s="265"/>
      <c r="BB78" s="265"/>
      <c r="BC78" s="268"/>
      <c r="BD78" s="268"/>
      <c r="BE78" s="269"/>
      <c r="BF78" s="270"/>
      <c r="BG78" s="270"/>
      <c r="BH78" s="267"/>
    </row>
    <row r="79" spans="1:60" x14ac:dyDescent="0.25">
      <c r="A79" s="265"/>
      <c r="B79" s="266"/>
      <c r="C79" s="266"/>
      <c r="D79" s="267"/>
      <c r="E79" s="267"/>
      <c r="F79" s="267"/>
      <c r="G79" s="267"/>
      <c r="H79" s="81"/>
      <c r="I79" s="267"/>
      <c r="J79" s="267"/>
      <c r="K79" s="267"/>
      <c r="L79" s="267"/>
      <c r="M79" s="267"/>
      <c r="N79" s="267"/>
      <c r="O79" s="267"/>
      <c r="P79" s="267"/>
      <c r="Q79" s="267"/>
      <c r="R79" s="267"/>
      <c r="S79" s="267"/>
      <c r="T79" s="267"/>
      <c r="U79" s="267"/>
      <c r="V79" s="267"/>
      <c r="W79" s="267"/>
      <c r="X79" s="267"/>
      <c r="Y79" s="267"/>
      <c r="Z79" s="267"/>
      <c r="AA79" s="267"/>
      <c r="AB79" s="267"/>
      <c r="AC79" s="267"/>
      <c r="AD79" s="267"/>
      <c r="AE79" s="267"/>
      <c r="AF79" s="267"/>
      <c r="AG79" s="267"/>
      <c r="AH79" s="267"/>
      <c r="AI79" s="267"/>
      <c r="AJ79" s="267"/>
      <c r="AK79" s="267"/>
      <c r="AL79" s="266"/>
      <c r="AM79" s="266"/>
      <c r="AN79" s="267"/>
      <c r="AO79" s="267"/>
      <c r="AP79" s="267"/>
      <c r="AQ79" s="267"/>
      <c r="AR79" s="267"/>
      <c r="AS79" s="267"/>
      <c r="AT79" s="267"/>
      <c r="AU79" s="267"/>
      <c r="AV79" s="265"/>
      <c r="AW79" s="265"/>
      <c r="AX79" s="265"/>
      <c r="AY79" s="265"/>
      <c r="AZ79" s="265"/>
      <c r="BA79" s="265"/>
      <c r="BB79" s="265"/>
      <c r="BC79" s="268"/>
      <c r="BD79" s="268"/>
      <c r="BE79" s="269"/>
      <c r="BF79" s="270"/>
      <c r="BG79" s="270"/>
      <c r="BH79" s="267"/>
    </row>
    <row r="80" spans="1:60" x14ac:dyDescent="0.25">
      <c r="A80" s="265"/>
      <c r="B80" s="266"/>
      <c r="C80" s="266"/>
      <c r="D80" s="267"/>
      <c r="E80" s="267"/>
      <c r="F80" s="267"/>
      <c r="G80" s="267"/>
      <c r="H80" s="81"/>
      <c r="I80" s="267"/>
      <c r="J80" s="267"/>
      <c r="K80" s="267"/>
      <c r="L80" s="267"/>
      <c r="M80" s="267"/>
      <c r="N80" s="267"/>
      <c r="O80" s="267"/>
      <c r="P80" s="267"/>
      <c r="Q80" s="267"/>
      <c r="R80" s="267"/>
      <c r="S80" s="267"/>
      <c r="T80" s="267"/>
      <c r="U80" s="267"/>
      <c r="V80" s="267"/>
      <c r="W80" s="267"/>
      <c r="X80" s="267"/>
      <c r="Y80" s="267"/>
      <c r="Z80" s="267"/>
      <c r="AA80" s="267"/>
      <c r="AB80" s="267"/>
      <c r="AC80" s="267"/>
      <c r="AD80" s="267"/>
      <c r="AE80" s="267"/>
      <c r="AF80" s="267"/>
      <c r="AG80" s="267"/>
      <c r="AH80" s="267"/>
      <c r="AI80" s="267"/>
      <c r="AJ80" s="267"/>
      <c r="AK80" s="267"/>
      <c r="AL80" s="266"/>
      <c r="AM80" s="266"/>
      <c r="AN80" s="267"/>
      <c r="AO80" s="267"/>
      <c r="AP80" s="267"/>
      <c r="AQ80" s="267"/>
      <c r="AR80" s="267"/>
      <c r="AS80" s="267"/>
      <c r="AT80" s="267"/>
      <c r="AU80" s="267"/>
      <c r="AV80" s="265"/>
      <c r="AW80" s="265"/>
      <c r="AX80" s="265"/>
      <c r="AY80" s="265"/>
      <c r="AZ80" s="265"/>
      <c r="BA80" s="265"/>
      <c r="BB80" s="265"/>
      <c r="BC80" s="268"/>
      <c r="BD80" s="268"/>
      <c r="BE80" s="269"/>
      <c r="BF80" s="270"/>
      <c r="BG80" s="270"/>
      <c r="BH80" s="267"/>
    </row>
    <row r="81" spans="1:60" x14ac:dyDescent="0.25">
      <c r="A81" s="265"/>
      <c r="B81" s="266"/>
      <c r="C81" s="266"/>
      <c r="D81" s="267"/>
      <c r="E81" s="267"/>
      <c r="F81" s="267"/>
      <c r="G81" s="267"/>
      <c r="H81" s="81"/>
      <c r="I81" s="267"/>
      <c r="J81" s="267"/>
      <c r="K81" s="267"/>
      <c r="L81" s="267"/>
      <c r="M81" s="267"/>
      <c r="N81" s="267"/>
      <c r="O81" s="267"/>
      <c r="P81" s="267"/>
      <c r="Q81" s="267"/>
      <c r="R81" s="267"/>
      <c r="S81" s="267"/>
      <c r="T81" s="267"/>
      <c r="U81" s="267"/>
      <c r="V81" s="267"/>
      <c r="W81" s="267"/>
      <c r="X81" s="267"/>
      <c r="Y81" s="267"/>
      <c r="Z81" s="267"/>
      <c r="AA81" s="267"/>
      <c r="AB81" s="267"/>
      <c r="AC81" s="267"/>
      <c r="AD81" s="267"/>
      <c r="AE81" s="267"/>
      <c r="AF81" s="267"/>
      <c r="AG81" s="267"/>
      <c r="AH81" s="267"/>
      <c r="AI81" s="267"/>
      <c r="AJ81" s="267"/>
      <c r="AK81" s="267"/>
      <c r="AL81" s="266"/>
      <c r="AM81" s="266"/>
      <c r="AN81" s="267"/>
      <c r="AO81" s="267"/>
      <c r="AP81" s="267"/>
      <c r="AQ81" s="267"/>
      <c r="AR81" s="267"/>
      <c r="AS81" s="267"/>
      <c r="AT81" s="267"/>
      <c r="AU81" s="267"/>
      <c r="AV81" s="265"/>
      <c r="AW81" s="265"/>
      <c r="AX81" s="265"/>
      <c r="AY81" s="265"/>
      <c r="AZ81" s="265"/>
      <c r="BA81" s="265"/>
      <c r="BB81" s="265"/>
      <c r="BC81" s="268"/>
      <c r="BD81" s="268"/>
      <c r="BE81" s="269"/>
      <c r="BF81" s="270"/>
      <c r="BG81" s="270"/>
      <c r="BH81" s="267"/>
    </row>
    <row r="82" spans="1:60" x14ac:dyDescent="0.25">
      <c r="A82" s="265"/>
      <c r="B82" s="266"/>
      <c r="C82" s="266"/>
      <c r="D82" s="267"/>
      <c r="E82" s="267"/>
      <c r="F82" s="267"/>
      <c r="G82" s="267"/>
      <c r="H82" s="81"/>
      <c r="I82" s="267"/>
      <c r="J82" s="267"/>
      <c r="K82" s="267"/>
      <c r="L82" s="267"/>
      <c r="M82" s="267"/>
      <c r="N82" s="267"/>
      <c r="O82" s="267"/>
      <c r="P82" s="267"/>
      <c r="Q82" s="267"/>
      <c r="R82" s="267"/>
      <c r="S82" s="267"/>
      <c r="T82" s="267"/>
      <c r="U82" s="267"/>
      <c r="V82" s="267"/>
      <c r="W82" s="267"/>
      <c r="X82" s="267"/>
      <c r="Y82" s="267"/>
      <c r="Z82" s="267"/>
      <c r="AA82" s="267"/>
      <c r="AB82" s="267"/>
      <c r="AC82" s="267"/>
      <c r="AD82" s="267"/>
      <c r="AE82" s="267"/>
      <c r="AF82" s="267"/>
      <c r="AG82" s="267"/>
      <c r="AH82" s="267"/>
      <c r="AI82" s="267"/>
      <c r="AJ82" s="267"/>
      <c r="AK82" s="267"/>
      <c r="AL82" s="266"/>
      <c r="AM82" s="266"/>
      <c r="AN82" s="267"/>
      <c r="AO82" s="267"/>
      <c r="AP82" s="267"/>
      <c r="AQ82" s="267"/>
      <c r="AR82" s="267"/>
      <c r="AS82" s="267"/>
      <c r="AT82" s="267"/>
      <c r="AU82" s="267"/>
      <c r="AV82" s="265"/>
      <c r="AW82" s="265"/>
      <c r="AX82" s="265"/>
      <c r="AY82" s="265"/>
      <c r="AZ82" s="265"/>
      <c r="BA82" s="265"/>
      <c r="BB82" s="265"/>
      <c r="BC82" s="268"/>
      <c r="BD82" s="268"/>
      <c r="BE82" s="269"/>
      <c r="BF82" s="270"/>
      <c r="BG82" s="270"/>
      <c r="BH82" s="267"/>
    </row>
    <row r="83" spans="1:60" x14ac:dyDescent="0.25">
      <c r="A83" s="265"/>
      <c r="B83" s="266"/>
      <c r="C83" s="266"/>
      <c r="D83" s="267"/>
      <c r="E83" s="267"/>
      <c r="F83" s="267"/>
      <c r="G83" s="267"/>
      <c r="H83" s="81"/>
      <c r="I83" s="267"/>
      <c r="J83" s="267"/>
      <c r="K83" s="267"/>
      <c r="L83" s="267"/>
      <c r="M83" s="267"/>
      <c r="N83" s="267"/>
      <c r="O83" s="267"/>
      <c r="P83" s="267"/>
      <c r="Q83" s="267"/>
      <c r="R83" s="267"/>
      <c r="S83" s="267"/>
      <c r="T83" s="267"/>
      <c r="U83" s="267"/>
      <c r="V83" s="267"/>
      <c r="W83" s="267"/>
      <c r="X83" s="267"/>
      <c r="Y83" s="267"/>
      <c r="Z83" s="267"/>
      <c r="AA83" s="267"/>
      <c r="AB83" s="267"/>
      <c r="AC83" s="267"/>
      <c r="AD83" s="267"/>
      <c r="AE83" s="267"/>
      <c r="AF83" s="267"/>
      <c r="AG83" s="267"/>
      <c r="AH83" s="267"/>
      <c r="AI83" s="267"/>
      <c r="AJ83" s="267"/>
      <c r="AK83" s="267"/>
      <c r="AL83" s="266"/>
      <c r="AM83" s="266"/>
      <c r="AN83" s="267"/>
      <c r="AO83" s="267"/>
      <c r="AP83" s="267"/>
      <c r="AQ83" s="267"/>
      <c r="AR83" s="267"/>
      <c r="AS83" s="267"/>
      <c r="AT83" s="267"/>
      <c r="AU83" s="267"/>
      <c r="AV83" s="265"/>
      <c r="AW83" s="265"/>
      <c r="AX83" s="265"/>
      <c r="AY83" s="265"/>
      <c r="AZ83" s="265"/>
      <c r="BA83" s="265"/>
      <c r="BB83" s="265"/>
      <c r="BC83" s="268"/>
      <c r="BD83" s="268"/>
      <c r="BE83" s="269"/>
      <c r="BF83" s="270"/>
      <c r="BG83" s="270"/>
      <c r="BH83" s="267"/>
    </row>
    <row r="84" spans="1:60" x14ac:dyDescent="0.25">
      <c r="A84" s="265"/>
      <c r="B84" s="266"/>
      <c r="C84" s="266"/>
      <c r="D84" s="267"/>
      <c r="E84" s="267"/>
      <c r="F84" s="267"/>
      <c r="G84" s="267"/>
      <c r="H84" s="81"/>
      <c r="I84" s="267"/>
      <c r="J84" s="267"/>
      <c r="K84" s="267"/>
      <c r="L84" s="267"/>
      <c r="M84" s="267"/>
      <c r="N84" s="267"/>
      <c r="O84" s="267"/>
      <c r="P84" s="267"/>
      <c r="Q84" s="267"/>
      <c r="R84" s="267"/>
      <c r="S84" s="267"/>
      <c r="T84" s="267"/>
      <c r="U84" s="267"/>
      <c r="V84" s="267"/>
      <c r="W84" s="267"/>
      <c r="X84" s="267"/>
      <c r="Y84" s="267"/>
      <c r="Z84" s="267"/>
      <c r="AA84" s="267"/>
      <c r="AB84" s="267"/>
      <c r="AC84" s="267"/>
      <c r="AD84" s="267"/>
      <c r="AE84" s="267"/>
      <c r="AF84" s="267"/>
      <c r="AG84" s="267"/>
      <c r="AH84" s="267"/>
      <c r="AI84" s="267"/>
      <c r="AJ84" s="267"/>
      <c r="AK84" s="267"/>
      <c r="AL84" s="266"/>
      <c r="AM84" s="266"/>
      <c r="AN84" s="267"/>
      <c r="AO84" s="267"/>
      <c r="AP84" s="267"/>
      <c r="AQ84" s="267"/>
      <c r="AR84" s="267"/>
      <c r="AS84" s="267"/>
      <c r="AT84" s="267"/>
      <c r="AU84" s="267"/>
      <c r="AV84" s="265"/>
      <c r="AW84" s="265"/>
      <c r="AX84" s="265"/>
      <c r="AY84" s="265"/>
      <c r="AZ84" s="265"/>
      <c r="BA84" s="265"/>
      <c r="BB84" s="265"/>
      <c r="BC84" s="268"/>
      <c r="BD84" s="268"/>
      <c r="BE84" s="269"/>
      <c r="BF84" s="270"/>
      <c r="BG84" s="270"/>
      <c r="BH84" s="267"/>
    </row>
    <row r="85" spans="1:60" x14ac:dyDescent="0.25">
      <c r="A85" s="265"/>
      <c r="B85" s="266"/>
      <c r="C85" s="266"/>
      <c r="D85" s="267"/>
      <c r="E85" s="267"/>
      <c r="F85" s="267"/>
      <c r="G85" s="267"/>
      <c r="H85" s="81"/>
      <c r="I85" s="267"/>
      <c r="J85" s="267"/>
      <c r="K85" s="267"/>
      <c r="L85" s="267"/>
      <c r="M85" s="267"/>
      <c r="N85" s="267"/>
      <c r="O85" s="267"/>
      <c r="P85" s="267"/>
      <c r="Q85" s="267"/>
      <c r="R85" s="267"/>
      <c r="S85" s="267"/>
      <c r="T85" s="267"/>
      <c r="U85" s="267"/>
      <c r="V85" s="267"/>
      <c r="W85" s="267"/>
      <c r="X85" s="267"/>
      <c r="Y85" s="267"/>
      <c r="Z85" s="267"/>
      <c r="AA85" s="267"/>
      <c r="AB85" s="267"/>
      <c r="AC85" s="267"/>
      <c r="AD85" s="267"/>
      <c r="AE85" s="267"/>
      <c r="AF85" s="267"/>
      <c r="AG85" s="267"/>
      <c r="AH85" s="267"/>
      <c r="AI85" s="267"/>
      <c r="AJ85" s="267"/>
      <c r="AK85" s="267"/>
      <c r="AL85" s="266"/>
      <c r="AM85" s="266"/>
      <c r="AN85" s="267"/>
      <c r="AO85" s="267"/>
      <c r="AP85" s="267"/>
      <c r="AQ85" s="267"/>
      <c r="AR85" s="267"/>
      <c r="AS85" s="267"/>
      <c r="AT85" s="267"/>
      <c r="AU85" s="267"/>
      <c r="AV85" s="265"/>
      <c r="AW85" s="265"/>
      <c r="AX85" s="265"/>
      <c r="AY85" s="265"/>
      <c r="AZ85" s="265"/>
      <c r="BA85" s="265"/>
      <c r="BB85" s="265"/>
      <c r="BC85" s="268"/>
      <c r="BD85" s="268"/>
      <c r="BE85" s="269"/>
      <c r="BF85" s="270"/>
      <c r="BG85" s="270"/>
      <c r="BH85" s="267"/>
    </row>
    <row r="86" spans="1:60" x14ac:dyDescent="0.25">
      <c r="A86" s="265"/>
      <c r="B86" s="266"/>
      <c r="C86" s="266"/>
      <c r="D86" s="267"/>
      <c r="E86" s="267"/>
      <c r="F86" s="267"/>
      <c r="G86" s="267"/>
      <c r="H86" s="81"/>
      <c r="I86" s="267"/>
      <c r="J86" s="267"/>
      <c r="K86" s="267"/>
      <c r="L86" s="267"/>
      <c r="M86" s="267"/>
      <c r="N86" s="267"/>
      <c r="O86" s="267"/>
      <c r="P86" s="267"/>
      <c r="Q86" s="267"/>
      <c r="R86" s="267"/>
      <c r="S86" s="267"/>
      <c r="T86" s="267"/>
      <c r="U86" s="267"/>
      <c r="V86" s="267"/>
      <c r="W86" s="267"/>
      <c r="X86" s="267"/>
      <c r="Y86" s="267"/>
      <c r="Z86" s="267"/>
      <c r="AA86" s="267"/>
      <c r="AB86" s="267"/>
      <c r="AC86" s="267"/>
      <c r="AD86" s="267"/>
      <c r="AE86" s="267"/>
      <c r="AF86" s="267"/>
      <c r="AG86" s="267"/>
      <c r="AH86" s="267"/>
      <c r="AI86" s="267"/>
      <c r="AJ86" s="267"/>
      <c r="AK86" s="267"/>
      <c r="AL86" s="266"/>
      <c r="AM86" s="266"/>
      <c r="AN86" s="267"/>
      <c r="AO86" s="267"/>
      <c r="AP86" s="267"/>
      <c r="AQ86" s="267"/>
      <c r="AR86" s="267"/>
      <c r="AS86" s="267"/>
      <c r="AT86" s="267"/>
      <c r="AU86" s="267"/>
      <c r="AV86" s="265"/>
      <c r="AW86" s="265"/>
      <c r="AX86" s="265"/>
      <c r="AY86" s="265"/>
      <c r="AZ86" s="265"/>
      <c r="BA86" s="265"/>
      <c r="BB86" s="265"/>
      <c r="BC86" s="268"/>
      <c r="BD86" s="268"/>
      <c r="BE86" s="269"/>
      <c r="BF86" s="270"/>
      <c r="BG86" s="270"/>
      <c r="BH86" s="267"/>
    </row>
    <row r="87" spans="1:60" x14ac:dyDescent="0.25">
      <c r="A87" s="265"/>
      <c r="B87" s="266"/>
      <c r="C87" s="266"/>
      <c r="D87" s="267"/>
      <c r="E87" s="267"/>
      <c r="F87" s="267"/>
      <c r="G87" s="267"/>
      <c r="H87" s="81"/>
      <c r="I87" s="267"/>
      <c r="J87" s="267"/>
      <c r="K87" s="267"/>
      <c r="L87" s="267"/>
      <c r="M87" s="267"/>
      <c r="N87" s="267"/>
      <c r="O87" s="267"/>
      <c r="P87" s="267"/>
      <c r="Q87" s="267"/>
      <c r="R87" s="267"/>
      <c r="S87" s="267"/>
      <c r="T87" s="267"/>
      <c r="U87" s="267"/>
      <c r="V87" s="267"/>
      <c r="W87" s="267"/>
      <c r="X87" s="267"/>
      <c r="Y87" s="267"/>
      <c r="Z87" s="267"/>
      <c r="AA87" s="267"/>
      <c r="AB87" s="267"/>
      <c r="AC87" s="267"/>
      <c r="AD87" s="267"/>
      <c r="AE87" s="267"/>
      <c r="AF87" s="267"/>
      <c r="AG87" s="267"/>
      <c r="AH87" s="267"/>
      <c r="AI87" s="267"/>
      <c r="AJ87" s="267"/>
      <c r="AK87" s="267"/>
      <c r="AL87" s="266"/>
      <c r="AM87" s="266"/>
      <c r="AN87" s="267"/>
      <c r="AO87" s="267"/>
      <c r="AP87" s="267"/>
      <c r="AQ87" s="267"/>
      <c r="AR87" s="267"/>
      <c r="AS87" s="267"/>
      <c r="AT87" s="267"/>
      <c r="AU87" s="267"/>
      <c r="AV87" s="265"/>
      <c r="AW87" s="265"/>
      <c r="AX87" s="265"/>
      <c r="AY87" s="265"/>
      <c r="AZ87" s="265"/>
      <c r="BA87" s="265"/>
      <c r="BB87" s="265"/>
      <c r="BC87" s="268"/>
      <c r="BD87" s="268"/>
      <c r="BE87" s="269"/>
      <c r="BF87" s="270"/>
      <c r="BG87" s="270"/>
      <c r="BH87" s="267"/>
    </row>
    <row r="88" spans="1:60" x14ac:dyDescent="0.25">
      <c r="A88" s="265"/>
      <c r="B88" s="266"/>
      <c r="C88" s="266"/>
      <c r="D88" s="267"/>
      <c r="E88" s="267"/>
      <c r="F88" s="267"/>
      <c r="G88" s="267"/>
      <c r="H88" s="81"/>
      <c r="I88" s="267"/>
      <c r="J88" s="267"/>
      <c r="K88" s="267"/>
      <c r="L88" s="267"/>
      <c r="M88" s="267"/>
      <c r="N88" s="267"/>
      <c r="O88" s="267"/>
      <c r="P88" s="267"/>
      <c r="Q88" s="267"/>
      <c r="R88" s="267"/>
      <c r="S88" s="267"/>
      <c r="T88" s="267"/>
      <c r="U88" s="267"/>
      <c r="V88" s="267"/>
      <c r="W88" s="267"/>
      <c r="X88" s="267"/>
      <c r="Y88" s="267"/>
      <c r="Z88" s="267"/>
      <c r="AA88" s="267"/>
      <c r="AB88" s="267"/>
      <c r="AC88" s="267"/>
      <c r="AD88" s="267"/>
      <c r="AE88" s="267"/>
      <c r="AF88" s="267"/>
      <c r="AG88" s="267"/>
      <c r="AH88" s="267"/>
      <c r="AI88" s="267"/>
      <c r="AJ88" s="267"/>
      <c r="AK88" s="267"/>
      <c r="AL88" s="266"/>
      <c r="AM88" s="266"/>
      <c r="AN88" s="267"/>
      <c r="AO88" s="267"/>
      <c r="AP88" s="267"/>
      <c r="AQ88" s="267"/>
      <c r="AR88" s="267"/>
      <c r="AS88" s="267"/>
      <c r="AT88" s="267"/>
      <c r="AU88" s="267"/>
      <c r="AV88" s="265"/>
      <c r="AW88" s="265"/>
      <c r="AX88" s="265"/>
      <c r="AY88" s="265"/>
      <c r="AZ88" s="265"/>
      <c r="BA88" s="265"/>
      <c r="BB88" s="265"/>
      <c r="BC88" s="268"/>
      <c r="BD88" s="268"/>
      <c r="BE88" s="269"/>
      <c r="BF88" s="270"/>
      <c r="BG88" s="270"/>
      <c r="BH88" s="267"/>
    </row>
    <row r="89" spans="1:60" x14ac:dyDescent="0.25">
      <c r="A89" s="265"/>
      <c r="B89" s="266"/>
      <c r="C89" s="266"/>
      <c r="D89" s="267"/>
      <c r="E89" s="267"/>
      <c r="F89" s="267"/>
      <c r="G89" s="267"/>
      <c r="H89" s="81"/>
      <c r="I89" s="267"/>
      <c r="J89" s="267"/>
      <c r="K89" s="267"/>
      <c r="L89" s="267"/>
      <c r="M89" s="267"/>
      <c r="N89" s="267"/>
      <c r="O89" s="267"/>
      <c r="P89" s="267"/>
      <c r="Q89" s="267"/>
      <c r="R89" s="267"/>
      <c r="S89" s="267"/>
      <c r="T89" s="267"/>
      <c r="U89" s="267"/>
      <c r="V89" s="267"/>
      <c r="W89" s="267"/>
      <c r="X89" s="267"/>
      <c r="Y89" s="267"/>
      <c r="Z89" s="267"/>
      <c r="AA89" s="267"/>
      <c r="AB89" s="267"/>
      <c r="AC89" s="267"/>
      <c r="AD89" s="267"/>
      <c r="AE89" s="267"/>
      <c r="AF89" s="267"/>
      <c r="AG89" s="267"/>
      <c r="AH89" s="267"/>
      <c r="AI89" s="267"/>
      <c r="AJ89" s="267"/>
      <c r="AK89" s="267"/>
      <c r="AL89" s="266"/>
      <c r="AM89" s="266"/>
      <c r="AN89" s="267"/>
      <c r="AO89" s="267"/>
      <c r="AP89" s="267"/>
      <c r="AQ89" s="267"/>
      <c r="AR89" s="267"/>
      <c r="AS89" s="267"/>
      <c r="AT89" s="267"/>
      <c r="AU89" s="267"/>
      <c r="AV89" s="265"/>
      <c r="AW89" s="265"/>
      <c r="AX89" s="265"/>
      <c r="AY89" s="265"/>
      <c r="AZ89" s="265"/>
      <c r="BA89" s="265"/>
      <c r="BB89" s="265"/>
      <c r="BC89" s="268"/>
      <c r="BD89" s="268"/>
      <c r="BE89" s="269"/>
      <c r="BF89" s="270"/>
      <c r="BG89" s="270"/>
      <c r="BH89" s="267"/>
    </row>
    <row r="90" spans="1:60" x14ac:dyDescent="0.25">
      <c r="A90" s="265"/>
      <c r="B90" s="266"/>
      <c r="C90" s="266"/>
      <c r="D90" s="267"/>
      <c r="E90" s="267"/>
      <c r="F90" s="267"/>
      <c r="G90" s="267"/>
      <c r="H90" s="81"/>
      <c r="I90" s="267"/>
      <c r="J90" s="267"/>
      <c r="K90" s="267"/>
      <c r="L90" s="267"/>
      <c r="M90" s="267"/>
      <c r="N90" s="267"/>
      <c r="O90" s="267"/>
      <c r="P90" s="267"/>
      <c r="Q90" s="267"/>
      <c r="R90" s="267"/>
      <c r="S90" s="267"/>
      <c r="T90" s="267"/>
      <c r="U90" s="267"/>
      <c r="V90" s="267"/>
      <c r="W90" s="267"/>
      <c r="X90" s="267"/>
      <c r="Y90" s="267"/>
      <c r="Z90" s="267"/>
      <c r="AA90" s="267"/>
      <c r="AB90" s="267"/>
      <c r="AC90" s="267"/>
      <c r="AD90" s="267"/>
      <c r="AE90" s="267"/>
      <c r="AF90" s="267"/>
      <c r="AG90" s="267"/>
      <c r="AH90" s="267"/>
      <c r="AI90" s="267"/>
      <c r="AJ90" s="267"/>
      <c r="AK90" s="267"/>
      <c r="AL90" s="266"/>
      <c r="AM90" s="266"/>
      <c r="AN90" s="267"/>
      <c r="AO90" s="267"/>
      <c r="AP90" s="267"/>
      <c r="AQ90" s="267"/>
      <c r="AR90" s="267"/>
      <c r="AS90" s="267"/>
      <c r="AT90" s="267"/>
      <c r="AU90" s="267"/>
      <c r="AV90" s="265"/>
      <c r="AW90" s="265"/>
      <c r="AX90" s="265"/>
      <c r="AY90" s="265"/>
      <c r="AZ90" s="265"/>
      <c r="BA90" s="265"/>
      <c r="BB90" s="265"/>
      <c r="BC90" s="268"/>
      <c r="BD90" s="268"/>
      <c r="BE90" s="269"/>
      <c r="BF90" s="270"/>
      <c r="BG90" s="270"/>
      <c r="BH90" s="267"/>
    </row>
    <row r="91" spans="1:60" x14ac:dyDescent="0.25">
      <c r="A91" s="265"/>
      <c r="B91" s="266"/>
      <c r="C91" s="266"/>
      <c r="D91" s="267"/>
      <c r="E91" s="267"/>
      <c r="F91" s="267"/>
      <c r="G91" s="267"/>
      <c r="H91" s="81"/>
      <c r="I91" s="267"/>
      <c r="J91" s="267"/>
      <c r="K91" s="267"/>
      <c r="L91" s="267"/>
      <c r="M91" s="267"/>
      <c r="N91" s="267"/>
      <c r="O91" s="267"/>
      <c r="P91" s="267"/>
      <c r="Q91" s="267"/>
      <c r="R91" s="267"/>
      <c r="S91" s="267"/>
      <c r="T91" s="267"/>
      <c r="U91" s="267"/>
      <c r="V91" s="267"/>
      <c r="W91" s="267"/>
      <c r="X91" s="267"/>
      <c r="Y91" s="267"/>
      <c r="Z91" s="267"/>
      <c r="AA91" s="267"/>
      <c r="AB91" s="267"/>
      <c r="AC91" s="267"/>
      <c r="AD91" s="267"/>
      <c r="AE91" s="267"/>
      <c r="AF91" s="267"/>
      <c r="AG91" s="267"/>
      <c r="AH91" s="267"/>
      <c r="AI91" s="267"/>
      <c r="AJ91" s="267"/>
      <c r="AK91" s="267"/>
      <c r="AL91" s="266"/>
      <c r="AM91" s="266"/>
      <c r="AN91" s="267"/>
      <c r="AO91" s="267"/>
      <c r="AP91" s="267"/>
      <c r="AQ91" s="267"/>
      <c r="AR91" s="267"/>
      <c r="AS91" s="267"/>
      <c r="AT91" s="267"/>
      <c r="AU91" s="267"/>
      <c r="AV91" s="265"/>
      <c r="AW91" s="265"/>
      <c r="AX91" s="265"/>
      <c r="AY91" s="265"/>
      <c r="AZ91" s="265"/>
      <c r="BA91" s="265"/>
      <c r="BB91" s="265"/>
      <c r="BC91" s="268"/>
      <c r="BD91" s="268"/>
      <c r="BE91" s="269"/>
      <c r="BF91" s="270"/>
      <c r="BG91" s="270"/>
      <c r="BH91" s="267"/>
    </row>
    <row r="92" spans="1:60" x14ac:dyDescent="0.25">
      <c r="A92" s="265"/>
      <c r="B92" s="266"/>
      <c r="C92" s="266"/>
      <c r="D92" s="267"/>
      <c r="E92" s="267"/>
      <c r="F92" s="267"/>
      <c r="G92" s="267"/>
      <c r="H92" s="81"/>
      <c r="I92" s="267"/>
      <c r="J92" s="267"/>
      <c r="K92" s="267"/>
      <c r="L92" s="267"/>
      <c r="M92" s="267"/>
      <c r="N92" s="267"/>
      <c r="O92" s="267"/>
      <c r="P92" s="267"/>
      <c r="Q92" s="267"/>
      <c r="R92" s="267"/>
      <c r="S92" s="267"/>
      <c r="T92" s="267"/>
      <c r="U92" s="267"/>
      <c r="V92" s="267"/>
      <c r="W92" s="267"/>
      <c r="X92" s="267"/>
      <c r="Y92" s="267"/>
      <c r="Z92" s="267"/>
      <c r="AA92" s="267"/>
      <c r="AB92" s="267"/>
      <c r="AC92" s="267"/>
      <c r="AD92" s="267"/>
      <c r="AE92" s="267"/>
      <c r="AF92" s="267"/>
      <c r="AG92" s="267"/>
      <c r="AH92" s="267"/>
      <c r="AI92" s="267"/>
      <c r="AJ92" s="267"/>
      <c r="AK92" s="267"/>
      <c r="AL92" s="266"/>
      <c r="AM92" s="266"/>
      <c r="AN92" s="267"/>
      <c r="AO92" s="267"/>
      <c r="AP92" s="267"/>
      <c r="AQ92" s="267"/>
      <c r="AR92" s="267"/>
      <c r="AS92" s="267"/>
      <c r="AT92" s="267"/>
      <c r="AU92" s="267"/>
      <c r="AV92" s="265"/>
      <c r="AW92" s="265"/>
      <c r="AX92" s="265"/>
      <c r="AY92" s="265"/>
      <c r="AZ92" s="265"/>
      <c r="BA92" s="265"/>
      <c r="BB92" s="265"/>
      <c r="BC92" s="268"/>
      <c r="BD92" s="268"/>
      <c r="BE92" s="269"/>
      <c r="BF92" s="270"/>
      <c r="BG92" s="270"/>
      <c r="BH92" s="267"/>
    </row>
    <row r="93" spans="1:60" x14ac:dyDescent="0.25">
      <c r="A93" s="265"/>
      <c r="B93" s="266"/>
      <c r="C93" s="266"/>
      <c r="D93" s="267"/>
      <c r="E93" s="267"/>
      <c r="F93" s="267"/>
      <c r="G93" s="267"/>
      <c r="H93" s="81"/>
      <c r="I93" s="267"/>
      <c r="J93" s="267"/>
      <c r="K93" s="267"/>
      <c r="L93" s="267"/>
      <c r="M93" s="267"/>
      <c r="N93" s="267"/>
      <c r="O93" s="267"/>
      <c r="P93" s="267"/>
      <c r="Q93" s="267"/>
      <c r="R93" s="267"/>
      <c r="S93" s="267"/>
      <c r="T93" s="267"/>
      <c r="U93" s="267"/>
      <c r="V93" s="267"/>
      <c r="W93" s="267"/>
      <c r="X93" s="267"/>
      <c r="Y93" s="267"/>
      <c r="Z93" s="267"/>
      <c r="AA93" s="267"/>
      <c r="AB93" s="267"/>
      <c r="AC93" s="267"/>
      <c r="AD93" s="267"/>
      <c r="AE93" s="267"/>
      <c r="AF93" s="267"/>
      <c r="AG93" s="267"/>
      <c r="AH93" s="267"/>
      <c r="AI93" s="267"/>
      <c r="AJ93" s="267"/>
      <c r="AK93" s="267"/>
      <c r="AL93" s="266"/>
      <c r="AM93" s="266"/>
      <c r="AN93" s="267"/>
      <c r="AO93" s="267"/>
      <c r="AP93" s="267"/>
      <c r="AQ93" s="267"/>
      <c r="AR93" s="267"/>
      <c r="AS93" s="267"/>
      <c r="AT93" s="267"/>
      <c r="AU93" s="267"/>
      <c r="AV93" s="265"/>
      <c r="AW93" s="265"/>
      <c r="AX93" s="265"/>
      <c r="AY93" s="265"/>
      <c r="AZ93" s="265"/>
      <c r="BA93" s="265"/>
      <c r="BB93" s="265"/>
      <c r="BC93" s="268"/>
      <c r="BD93" s="268"/>
      <c r="BE93" s="269"/>
      <c r="BF93" s="270"/>
      <c r="BG93" s="270"/>
      <c r="BH93" s="267"/>
    </row>
    <row r="94" spans="1:60" x14ac:dyDescent="0.25">
      <c r="A94" s="265"/>
      <c r="B94" s="266"/>
      <c r="C94" s="266"/>
      <c r="D94" s="267"/>
      <c r="E94" s="267"/>
      <c r="F94" s="267"/>
      <c r="G94" s="267"/>
      <c r="H94" s="81"/>
      <c r="I94" s="267"/>
      <c r="J94" s="267"/>
      <c r="K94" s="267"/>
      <c r="L94" s="267"/>
      <c r="M94" s="267"/>
      <c r="N94" s="267"/>
      <c r="O94" s="267"/>
      <c r="P94" s="267"/>
      <c r="Q94" s="267"/>
      <c r="R94" s="267"/>
      <c r="S94" s="267"/>
      <c r="T94" s="267"/>
      <c r="U94" s="267"/>
      <c r="V94" s="267"/>
      <c r="W94" s="267"/>
      <c r="X94" s="267"/>
      <c r="Y94" s="267"/>
      <c r="Z94" s="267"/>
      <c r="AA94" s="267"/>
      <c r="AB94" s="267"/>
      <c r="AC94" s="267"/>
      <c r="AD94" s="267"/>
      <c r="AE94" s="267"/>
      <c r="AF94" s="267"/>
      <c r="AG94" s="267"/>
      <c r="AH94" s="267"/>
      <c r="AI94" s="267"/>
      <c r="AJ94" s="267"/>
      <c r="AK94" s="267"/>
      <c r="AL94" s="266"/>
      <c r="AM94" s="266"/>
      <c r="AN94" s="267"/>
      <c r="AO94" s="267"/>
      <c r="AP94" s="267"/>
      <c r="AQ94" s="267"/>
      <c r="AR94" s="267"/>
      <c r="AS94" s="267"/>
      <c r="AT94" s="267"/>
      <c r="AU94" s="267"/>
      <c r="AV94" s="265"/>
      <c r="AW94" s="265"/>
      <c r="AX94" s="265"/>
      <c r="AY94" s="265"/>
      <c r="AZ94" s="265"/>
      <c r="BA94" s="265"/>
      <c r="BB94" s="265"/>
      <c r="BC94" s="268"/>
      <c r="BD94" s="268"/>
      <c r="BE94" s="269"/>
      <c r="BF94" s="270"/>
      <c r="BG94" s="270"/>
      <c r="BH94" s="267"/>
    </row>
    <row r="95" spans="1:60" x14ac:dyDescent="0.25">
      <c r="A95" s="265"/>
      <c r="B95" s="266"/>
      <c r="C95" s="266"/>
      <c r="D95" s="267"/>
      <c r="E95" s="267"/>
      <c r="F95" s="267"/>
      <c r="G95" s="267"/>
      <c r="H95" s="81"/>
      <c r="I95" s="267"/>
      <c r="J95" s="267"/>
      <c r="K95" s="267"/>
      <c r="L95" s="267"/>
      <c r="M95" s="267"/>
      <c r="N95" s="267"/>
      <c r="O95" s="267"/>
      <c r="P95" s="267"/>
      <c r="Q95" s="267"/>
      <c r="R95" s="267"/>
      <c r="S95" s="267"/>
      <c r="T95" s="267"/>
      <c r="U95" s="267"/>
      <c r="V95" s="267"/>
      <c r="W95" s="267"/>
      <c r="X95" s="267"/>
      <c r="Y95" s="267"/>
      <c r="Z95" s="267"/>
      <c r="AA95" s="267"/>
      <c r="AB95" s="267"/>
      <c r="AC95" s="267"/>
      <c r="AD95" s="267"/>
      <c r="AE95" s="267"/>
      <c r="AF95" s="267"/>
      <c r="AG95" s="267"/>
      <c r="AH95" s="267"/>
      <c r="AI95" s="267"/>
      <c r="AJ95" s="267"/>
      <c r="AK95" s="267"/>
      <c r="AL95" s="266"/>
      <c r="AM95" s="266"/>
      <c r="AN95" s="267"/>
      <c r="AO95" s="267"/>
      <c r="AP95" s="267"/>
      <c r="AQ95" s="267"/>
      <c r="AR95" s="267"/>
      <c r="AS95" s="267"/>
      <c r="AT95" s="267"/>
      <c r="AU95" s="267"/>
      <c r="AV95" s="265"/>
      <c r="AW95" s="265"/>
      <c r="AX95" s="265"/>
      <c r="AY95" s="265"/>
      <c r="AZ95" s="265"/>
      <c r="BA95" s="265"/>
      <c r="BB95" s="265"/>
      <c r="BC95" s="268"/>
      <c r="BD95" s="268"/>
      <c r="BE95" s="269"/>
      <c r="BF95" s="270"/>
      <c r="BG95" s="270"/>
      <c r="BH95" s="267"/>
    </row>
    <row r="96" spans="1:60" x14ac:dyDescent="0.25">
      <c r="A96" s="265"/>
      <c r="B96" s="266"/>
      <c r="C96" s="266"/>
      <c r="D96" s="267"/>
      <c r="E96" s="267"/>
      <c r="F96" s="267"/>
      <c r="G96" s="267"/>
      <c r="H96" s="81"/>
      <c r="I96" s="267"/>
      <c r="J96" s="267"/>
      <c r="K96" s="267"/>
      <c r="L96" s="267"/>
      <c r="M96" s="267"/>
      <c r="N96" s="267"/>
      <c r="O96" s="267"/>
      <c r="P96" s="267"/>
      <c r="Q96" s="267"/>
      <c r="R96" s="267"/>
      <c r="S96" s="267"/>
      <c r="T96" s="267"/>
      <c r="U96" s="267"/>
      <c r="V96" s="267"/>
      <c r="W96" s="267"/>
      <c r="X96" s="267"/>
      <c r="Y96" s="267"/>
      <c r="Z96" s="267"/>
      <c r="AA96" s="267"/>
      <c r="AB96" s="267"/>
      <c r="AC96" s="267"/>
      <c r="AD96" s="267"/>
      <c r="AE96" s="267"/>
      <c r="AF96" s="267"/>
      <c r="AG96" s="267"/>
      <c r="AH96" s="267"/>
      <c r="AI96" s="267"/>
      <c r="AJ96" s="267"/>
      <c r="AK96" s="267"/>
      <c r="AL96" s="266"/>
      <c r="AM96" s="266"/>
      <c r="AN96" s="267"/>
      <c r="AO96" s="267"/>
      <c r="AP96" s="267"/>
      <c r="AQ96" s="267"/>
      <c r="AR96" s="267"/>
      <c r="AS96" s="267"/>
      <c r="AT96" s="267"/>
      <c r="AU96" s="267"/>
      <c r="AV96" s="265"/>
      <c r="AW96" s="265"/>
      <c r="AX96" s="265"/>
      <c r="AY96" s="265"/>
      <c r="AZ96" s="265"/>
      <c r="BA96" s="265"/>
      <c r="BB96" s="265"/>
      <c r="BC96" s="268"/>
      <c r="BD96" s="268"/>
      <c r="BE96" s="269"/>
      <c r="BF96" s="270"/>
      <c r="BG96" s="270"/>
      <c r="BH96" s="267"/>
    </row>
    <row r="97" spans="1:60" x14ac:dyDescent="0.25">
      <c r="A97" s="265"/>
      <c r="B97" s="266"/>
      <c r="C97" s="266"/>
      <c r="D97" s="267"/>
      <c r="E97" s="267"/>
      <c r="F97" s="267"/>
      <c r="G97" s="267"/>
      <c r="H97" s="81"/>
      <c r="I97" s="267"/>
      <c r="J97" s="267"/>
      <c r="K97" s="267"/>
      <c r="L97" s="267"/>
      <c r="M97" s="267"/>
      <c r="N97" s="267"/>
      <c r="O97" s="267"/>
      <c r="P97" s="267"/>
      <c r="Q97" s="267"/>
      <c r="R97" s="267"/>
      <c r="S97" s="267"/>
      <c r="T97" s="267"/>
      <c r="U97" s="267"/>
      <c r="V97" s="267"/>
      <c r="W97" s="267"/>
      <c r="X97" s="267"/>
      <c r="Y97" s="267"/>
      <c r="Z97" s="267"/>
      <c r="AA97" s="267"/>
      <c r="AB97" s="267"/>
      <c r="AC97" s="267"/>
      <c r="AD97" s="267"/>
      <c r="AE97" s="267"/>
      <c r="AF97" s="267"/>
      <c r="AG97" s="267"/>
      <c r="AH97" s="267"/>
      <c r="AI97" s="267"/>
      <c r="AJ97" s="267"/>
      <c r="AK97" s="267"/>
      <c r="AL97" s="266"/>
      <c r="AM97" s="266"/>
      <c r="AN97" s="267"/>
      <c r="AO97" s="267"/>
      <c r="AP97" s="267"/>
      <c r="AQ97" s="267"/>
      <c r="AR97" s="267"/>
      <c r="AS97" s="267"/>
      <c r="AT97" s="267"/>
      <c r="AU97" s="267"/>
      <c r="AV97" s="265"/>
      <c r="AW97" s="265"/>
      <c r="AX97" s="265"/>
      <c r="AY97" s="265"/>
      <c r="AZ97" s="265"/>
      <c r="BA97" s="265"/>
      <c r="BB97" s="265"/>
      <c r="BC97" s="268"/>
      <c r="BD97" s="268"/>
      <c r="BE97" s="269"/>
      <c r="BF97" s="270"/>
      <c r="BG97" s="270"/>
      <c r="BH97" s="267"/>
    </row>
  </sheetData>
  <mergeCells count="271">
    <mergeCell ref="AZ43:AZ47"/>
    <mergeCell ref="BA43:BA47"/>
    <mergeCell ref="BB43:BB47"/>
    <mergeCell ref="AT43:AT47"/>
    <mergeCell ref="AU43:AU47"/>
    <mergeCell ref="AV43:AV47"/>
    <mergeCell ref="AW43:AW47"/>
    <mergeCell ref="AX43:AX47"/>
    <mergeCell ref="AY43:AY47"/>
    <mergeCell ref="AN43:AN47"/>
    <mergeCell ref="AO43:AO47"/>
    <mergeCell ref="AP43:AP47"/>
    <mergeCell ref="AQ43:AQ47"/>
    <mergeCell ref="AR43:AR47"/>
    <mergeCell ref="AS43:AS47"/>
    <mergeCell ref="H43:H47"/>
    <mergeCell ref="I43:I47"/>
    <mergeCell ref="J43:J47"/>
    <mergeCell ref="K43:K47"/>
    <mergeCell ref="L43:L47"/>
    <mergeCell ref="M43:M47"/>
    <mergeCell ref="AZ38:AZ42"/>
    <mergeCell ref="BA38:BA42"/>
    <mergeCell ref="BB38:BB42"/>
    <mergeCell ref="A43:A47"/>
    <mergeCell ref="B43:B47"/>
    <mergeCell ref="C43:C47"/>
    <mergeCell ref="D43:D47"/>
    <mergeCell ref="E43:E47"/>
    <mergeCell ref="F43:F47"/>
    <mergeCell ref="G43:G47"/>
    <mergeCell ref="AT38:AT42"/>
    <mergeCell ref="AU38:AU42"/>
    <mergeCell ref="AV38:AV42"/>
    <mergeCell ref="AW38:AW42"/>
    <mergeCell ref="AX38:AX42"/>
    <mergeCell ref="AY38:AY42"/>
    <mergeCell ref="AN38:AN42"/>
    <mergeCell ref="AO38:AO42"/>
    <mergeCell ref="AP38:AP42"/>
    <mergeCell ref="AQ38:AQ42"/>
    <mergeCell ref="AR38:AR42"/>
    <mergeCell ref="AS38:AS42"/>
    <mergeCell ref="H38:H42"/>
    <mergeCell ref="I38:I42"/>
    <mergeCell ref="J38:J42"/>
    <mergeCell ref="K38:K42"/>
    <mergeCell ref="L38:L42"/>
    <mergeCell ref="M38:M42"/>
    <mergeCell ref="AZ33:AZ37"/>
    <mergeCell ref="BA33:BA37"/>
    <mergeCell ref="BB33:BB37"/>
    <mergeCell ref="A38:A42"/>
    <mergeCell ref="B38:B42"/>
    <mergeCell ref="C38:C42"/>
    <mergeCell ref="D38:D42"/>
    <mergeCell ref="E38:E42"/>
    <mergeCell ref="F38:F42"/>
    <mergeCell ref="G38:G42"/>
    <mergeCell ref="AT33:AT37"/>
    <mergeCell ref="AU33:AU37"/>
    <mergeCell ref="AV33:AV37"/>
    <mergeCell ref="AW33:AW37"/>
    <mergeCell ref="AX33:AX37"/>
    <mergeCell ref="AY33:AY37"/>
    <mergeCell ref="AN33:AN37"/>
    <mergeCell ref="AO33:AO37"/>
    <mergeCell ref="AP33:AP37"/>
    <mergeCell ref="AQ33:AQ37"/>
    <mergeCell ref="AR33:AR37"/>
    <mergeCell ref="AS33:AS37"/>
    <mergeCell ref="H33:H37"/>
    <mergeCell ref="I33:I37"/>
    <mergeCell ref="J33:J37"/>
    <mergeCell ref="K33:K37"/>
    <mergeCell ref="L33:L37"/>
    <mergeCell ref="M33:M37"/>
    <mergeCell ref="AZ28:AZ32"/>
    <mergeCell ref="BA28:BA32"/>
    <mergeCell ref="BB28:BB32"/>
    <mergeCell ref="A33:A37"/>
    <mergeCell ref="B33:B37"/>
    <mergeCell ref="C33:C37"/>
    <mergeCell ref="D33:D37"/>
    <mergeCell ref="E33:E37"/>
    <mergeCell ref="F33:F37"/>
    <mergeCell ref="G33:G37"/>
    <mergeCell ref="AT28:AT32"/>
    <mergeCell ref="AU28:AU32"/>
    <mergeCell ref="AV28:AV32"/>
    <mergeCell ref="AW28:AW32"/>
    <mergeCell ref="AX28:AX32"/>
    <mergeCell ref="AY28:AY32"/>
    <mergeCell ref="AN28:AN32"/>
    <mergeCell ref="AO28:AO32"/>
    <mergeCell ref="AP28:AP32"/>
    <mergeCell ref="AQ28:AQ32"/>
    <mergeCell ref="AR28:AR32"/>
    <mergeCell ref="AS28:AS32"/>
    <mergeCell ref="H28:H32"/>
    <mergeCell ref="I28:I32"/>
    <mergeCell ref="J28:J32"/>
    <mergeCell ref="K28:K32"/>
    <mergeCell ref="L28:L32"/>
    <mergeCell ref="M28:M32"/>
    <mergeCell ref="AZ23:AZ27"/>
    <mergeCell ref="BA23:BA27"/>
    <mergeCell ref="BB23:BB27"/>
    <mergeCell ref="A28:A32"/>
    <mergeCell ref="B28:B32"/>
    <mergeCell ref="C28:C32"/>
    <mergeCell ref="D28:D32"/>
    <mergeCell ref="E28:E32"/>
    <mergeCell ref="F28:F32"/>
    <mergeCell ref="G28:G32"/>
    <mergeCell ref="AT23:AT27"/>
    <mergeCell ref="AU23:AU27"/>
    <mergeCell ref="AV23:AV27"/>
    <mergeCell ref="AW23:AW27"/>
    <mergeCell ref="AX23:AX27"/>
    <mergeCell ref="AY23:AY27"/>
    <mergeCell ref="AN23:AN27"/>
    <mergeCell ref="AO23:AO27"/>
    <mergeCell ref="AP23:AP27"/>
    <mergeCell ref="AQ23:AQ27"/>
    <mergeCell ref="AR23:AR27"/>
    <mergeCell ref="AS23:AS27"/>
    <mergeCell ref="H23:H27"/>
    <mergeCell ref="I23:I27"/>
    <mergeCell ref="J23:J27"/>
    <mergeCell ref="K23:K27"/>
    <mergeCell ref="L23:L27"/>
    <mergeCell ref="M23:M27"/>
    <mergeCell ref="AZ18:AZ22"/>
    <mergeCell ref="BA18:BA22"/>
    <mergeCell ref="BB18:BB22"/>
    <mergeCell ref="A23:A27"/>
    <mergeCell ref="B23:B27"/>
    <mergeCell ref="C23:C27"/>
    <mergeCell ref="D23:D27"/>
    <mergeCell ref="E23:E27"/>
    <mergeCell ref="F23:F27"/>
    <mergeCell ref="G23:G27"/>
    <mergeCell ref="AT18:AT22"/>
    <mergeCell ref="AU18:AU22"/>
    <mergeCell ref="AV18:AV22"/>
    <mergeCell ref="AW18:AW22"/>
    <mergeCell ref="AX18:AX22"/>
    <mergeCell ref="AY18:AY22"/>
    <mergeCell ref="AN18:AN22"/>
    <mergeCell ref="AO18:AO22"/>
    <mergeCell ref="AP18:AP22"/>
    <mergeCell ref="AQ18:AQ22"/>
    <mergeCell ref="AR18:AR22"/>
    <mergeCell ref="AS18:AS22"/>
    <mergeCell ref="H18:H22"/>
    <mergeCell ref="I18:I22"/>
    <mergeCell ref="J18:J22"/>
    <mergeCell ref="K18:K22"/>
    <mergeCell ref="L18:L22"/>
    <mergeCell ref="M18:M22"/>
    <mergeCell ref="AZ13:AZ17"/>
    <mergeCell ref="BA13:BA17"/>
    <mergeCell ref="BB13:BB17"/>
    <mergeCell ref="A18:A22"/>
    <mergeCell ref="B18:B22"/>
    <mergeCell ref="C18:C22"/>
    <mergeCell ref="D18:D22"/>
    <mergeCell ref="E18:E22"/>
    <mergeCell ref="F18:F22"/>
    <mergeCell ref="G18:G22"/>
    <mergeCell ref="AT13:AT17"/>
    <mergeCell ref="AU13:AU17"/>
    <mergeCell ref="AV13:AV17"/>
    <mergeCell ref="AW13:AW17"/>
    <mergeCell ref="AX13:AX17"/>
    <mergeCell ref="AY13:AY17"/>
    <mergeCell ref="AN13:AN17"/>
    <mergeCell ref="AO13:AO17"/>
    <mergeCell ref="AP13:AP17"/>
    <mergeCell ref="AQ13:AQ17"/>
    <mergeCell ref="AR13:AR17"/>
    <mergeCell ref="AS13:AS17"/>
    <mergeCell ref="H13:H17"/>
    <mergeCell ref="I13:I17"/>
    <mergeCell ref="J13:J17"/>
    <mergeCell ref="K13:K17"/>
    <mergeCell ref="L13:L17"/>
    <mergeCell ref="M13:M17"/>
    <mergeCell ref="AZ8:AZ12"/>
    <mergeCell ref="BA8:BA12"/>
    <mergeCell ref="BB8:BB12"/>
    <mergeCell ref="A13:A17"/>
    <mergeCell ref="B13:B17"/>
    <mergeCell ref="C13:C17"/>
    <mergeCell ref="D13:D17"/>
    <mergeCell ref="E13:E17"/>
    <mergeCell ref="F13:F17"/>
    <mergeCell ref="G13:G17"/>
    <mergeCell ref="AT8:AT12"/>
    <mergeCell ref="AU8:AU12"/>
    <mergeCell ref="AV8:AV12"/>
    <mergeCell ref="AW8:AW12"/>
    <mergeCell ref="AX8:AX12"/>
    <mergeCell ref="AY8:AY12"/>
    <mergeCell ref="AN8:AN12"/>
    <mergeCell ref="AO8:AO12"/>
    <mergeCell ref="AP8:AP12"/>
    <mergeCell ref="AQ8:AQ12"/>
    <mergeCell ref="AR8:AR12"/>
    <mergeCell ref="AS8:AS12"/>
    <mergeCell ref="H8:H12"/>
    <mergeCell ref="I8:I12"/>
    <mergeCell ref="J8:J12"/>
    <mergeCell ref="K8:K12"/>
    <mergeCell ref="L8:L12"/>
    <mergeCell ref="M8:M12"/>
    <mergeCell ref="AZ3:AZ7"/>
    <mergeCell ref="BA3:BA7"/>
    <mergeCell ref="BB3:BB7"/>
    <mergeCell ref="A8:A12"/>
    <mergeCell ref="B8:B12"/>
    <mergeCell ref="C8:C12"/>
    <mergeCell ref="D8:D12"/>
    <mergeCell ref="E8:E12"/>
    <mergeCell ref="F8:F12"/>
    <mergeCell ref="G8:G12"/>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3 AE9:AF9">
    <cfRule type="containsText" dxfId="4426" priority="321" operator="containsText" text="BAJA">
      <formula>NOT(ISERROR(SEARCH("BAJA",Y9)))</formula>
    </cfRule>
    <cfRule type="containsText" dxfId="4425" priority="322" operator="containsText" text="MEDIA">
      <formula>NOT(ISERROR(SEARCH("MEDIA",Y9)))</formula>
    </cfRule>
    <cfRule type="containsText" dxfId="4424" priority="323" operator="containsText" text="ALTA">
      <formula>NOT(ISERROR(SEARCH("ALTA",Y9)))</formula>
    </cfRule>
  </conditionalFormatting>
  <conditionalFormatting sqref="W13 Z13 AB13:AC13 AH13:AI13 X13:X17 AE13:AF13">
    <cfRule type="containsText" dxfId="4423" priority="369" operator="containsText" text="BAJA">
      <formula>NOT(ISERROR(SEARCH("BAJA",W13)))</formula>
    </cfRule>
    <cfRule type="containsText" dxfId="4422" priority="370" operator="containsText" text="MEDIA">
      <formula>NOT(ISERROR(SEARCH("MEDIA",W13)))</formula>
    </cfRule>
    <cfRule type="containsText" dxfId="4421" priority="371" operator="containsText" text="ALTA">
      <formula>NOT(ISERROR(SEARCH("ALTA",W13)))</formula>
    </cfRule>
  </conditionalFormatting>
  <conditionalFormatting sqref="AK18">
    <cfRule type="containsText" dxfId="4420" priority="336" operator="containsText" text="BAJA">
      <formula>NOT(ISERROR(SEARCH("BAJA",AK18)))</formula>
    </cfRule>
    <cfRule type="containsText" dxfId="4419" priority="337" operator="containsText" text="MEDIA">
      <formula>NOT(ISERROR(SEARCH("MEDIA",AK18)))</formula>
    </cfRule>
    <cfRule type="containsText" dxfId="4418" priority="338" operator="containsText" text="ALTA">
      <formula>NOT(ISERROR(SEARCH("ALTA",AK18)))</formula>
    </cfRule>
  </conditionalFormatting>
  <conditionalFormatting sqref="AB14:AC14">
    <cfRule type="containsText" dxfId="4417" priority="366" operator="containsText" text="BAJA">
      <formula>NOT(ISERROR(SEARCH("BAJA",AB14)))</formula>
    </cfRule>
    <cfRule type="containsText" dxfId="4416" priority="367" operator="containsText" text="MEDIA">
      <formula>NOT(ISERROR(SEARCH("MEDIA",AB14)))</formula>
    </cfRule>
    <cfRule type="containsText" dxfId="4415" priority="368" operator="containsText" text="ALTA">
      <formula>NOT(ISERROR(SEARCH("ALTA",AB14)))</formula>
    </cfRule>
  </conditionalFormatting>
  <conditionalFormatting sqref="AB15:AC15">
    <cfRule type="containsText" dxfId="4414" priority="363" operator="containsText" text="BAJA">
      <formula>NOT(ISERROR(SEARCH("BAJA",AB15)))</formula>
    </cfRule>
    <cfRule type="containsText" dxfId="4413" priority="364" operator="containsText" text="MEDIA">
      <formula>NOT(ISERROR(SEARCH("MEDIA",AB15)))</formula>
    </cfRule>
    <cfRule type="containsText" dxfId="4412" priority="365" operator="containsText" text="ALTA">
      <formula>NOT(ISERROR(SEARCH("ALTA",AB15)))</formula>
    </cfRule>
  </conditionalFormatting>
  <conditionalFormatting sqref="N13:P13 V13">
    <cfRule type="containsText" dxfId="4411" priority="360" operator="containsText" text="BAJA">
      <formula>NOT(ISERROR(SEARCH("BAJA",N13)))</formula>
    </cfRule>
    <cfRule type="containsText" dxfId="4410" priority="361" operator="containsText" text="MEDIA">
      <formula>NOT(ISERROR(SEARCH("MEDIA",N13)))</formula>
    </cfRule>
    <cfRule type="containsText" dxfId="4409" priority="362" operator="containsText" text="ALTA">
      <formula>NOT(ISERROR(SEARCH("ALTA",N13)))</formula>
    </cfRule>
  </conditionalFormatting>
  <conditionalFormatting sqref="Y13">
    <cfRule type="containsText" dxfId="4408" priority="357" operator="containsText" text="BAJA">
      <formula>NOT(ISERROR(SEARCH("BAJA",Y13)))</formula>
    </cfRule>
    <cfRule type="containsText" dxfId="4407" priority="358" operator="containsText" text="MEDIA">
      <formula>NOT(ISERROR(SEARCH("MEDIA",Y13)))</formula>
    </cfRule>
    <cfRule type="containsText" dxfId="4406" priority="359" operator="containsText" text="ALTA">
      <formula>NOT(ISERROR(SEARCH("ALTA",Y13)))</formula>
    </cfRule>
  </conditionalFormatting>
  <conditionalFormatting sqref="AK13">
    <cfRule type="containsText" dxfId="4405" priority="354" operator="containsText" text="BAJA">
      <formula>NOT(ISERROR(SEARCH("BAJA",AK13)))</formula>
    </cfRule>
    <cfRule type="containsText" dxfId="4404" priority="355" operator="containsText" text="MEDIA">
      <formula>NOT(ISERROR(SEARCH("MEDIA",AK13)))</formula>
    </cfRule>
    <cfRule type="containsText" dxfId="4403" priority="356" operator="containsText" text="ALTA">
      <formula>NOT(ISERROR(SEARCH("ALTA",AK13)))</formula>
    </cfRule>
  </conditionalFormatting>
  <conditionalFormatting sqref="W18 Z18 AB18:AC18 AH18:AI18 X18:X22 AE18:AF18">
    <cfRule type="containsText" dxfId="4402" priority="351" operator="containsText" text="BAJA">
      <formula>NOT(ISERROR(SEARCH("BAJA",W18)))</formula>
    </cfRule>
    <cfRule type="containsText" dxfId="4401" priority="352" operator="containsText" text="MEDIA">
      <formula>NOT(ISERROR(SEARCH("MEDIA",W18)))</formula>
    </cfRule>
    <cfRule type="containsText" dxfId="4400" priority="353" operator="containsText" text="ALTA">
      <formula>NOT(ISERROR(SEARCH("ALTA",W18)))</formula>
    </cfRule>
  </conditionalFormatting>
  <conditionalFormatting sqref="AB19:AC19">
    <cfRule type="containsText" dxfId="4399" priority="348" operator="containsText" text="BAJA">
      <formula>NOT(ISERROR(SEARCH("BAJA",AB19)))</formula>
    </cfRule>
    <cfRule type="containsText" dxfId="4398" priority="349" operator="containsText" text="MEDIA">
      <formula>NOT(ISERROR(SEARCH("MEDIA",AB19)))</formula>
    </cfRule>
    <cfRule type="containsText" dxfId="4397" priority="350" operator="containsText" text="ALTA">
      <formula>NOT(ISERROR(SEARCH("ALTA",AB19)))</formula>
    </cfRule>
  </conditionalFormatting>
  <conditionalFormatting sqref="AB20:AC20">
    <cfRule type="containsText" dxfId="4396" priority="345" operator="containsText" text="BAJA">
      <formula>NOT(ISERROR(SEARCH("BAJA",AB20)))</formula>
    </cfRule>
    <cfRule type="containsText" dxfId="4395" priority="346" operator="containsText" text="MEDIA">
      <formula>NOT(ISERROR(SEARCH("MEDIA",AB20)))</formula>
    </cfRule>
    <cfRule type="containsText" dxfId="4394" priority="347" operator="containsText" text="ALTA">
      <formula>NOT(ISERROR(SEARCH("ALTA",AB20)))</formula>
    </cfRule>
  </conditionalFormatting>
  <conditionalFormatting sqref="N18:P18 V18">
    <cfRule type="containsText" dxfId="4393" priority="342" operator="containsText" text="BAJA">
      <formula>NOT(ISERROR(SEARCH("BAJA",N18)))</formula>
    </cfRule>
    <cfRule type="containsText" dxfId="4392" priority="343" operator="containsText" text="MEDIA">
      <formula>NOT(ISERROR(SEARCH("MEDIA",N18)))</formula>
    </cfRule>
    <cfRule type="containsText" dxfId="4391" priority="344" operator="containsText" text="ALTA">
      <formula>NOT(ISERROR(SEARCH("ALTA",N18)))</formula>
    </cfRule>
  </conditionalFormatting>
  <conditionalFormatting sqref="Y18">
    <cfRule type="containsText" dxfId="4390" priority="339" operator="containsText" text="BAJA">
      <formula>NOT(ISERROR(SEARCH("BAJA",Y18)))</formula>
    </cfRule>
    <cfRule type="containsText" dxfId="4389" priority="340" operator="containsText" text="MEDIA">
      <formula>NOT(ISERROR(SEARCH("MEDIA",Y18)))</formula>
    </cfRule>
    <cfRule type="containsText" dxfId="4388" priority="341" operator="containsText" text="ALTA">
      <formula>NOT(ISERROR(SEARCH("ALTA",Y18)))</formula>
    </cfRule>
  </conditionalFormatting>
  <conditionalFormatting sqref="W23 Z23 AB23:AC23 AH23:AI23 X23:X27 AE23:AF23">
    <cfRule type="containsText" dxfId="4387" priority="333" operator="containsText" text="BAJA">
      <formula>NOT(ISERROR(SEARCH("BAJA",W23)))</formula>
    </cfRule>
    <cfRule type="containsText" dxfId="4386" priority="334" operator="containsText" text="MEDIA">
      <formula>NOT(ISERROR(SEARCH("MEDIA",W23)))</formula>
    </cfRule>
    <cfRule type="containsText" dxfId="4385" priority="335" operator="containsText" text="ALTA">
      <formula>NOT(ISERROR(SEARCH("ALTA",W23)))</formula>
    </cfRule>
  </conditionalFormatting>
  <conditionalFormatting sqref="AB24:AC24">
    <cfRule type="containsText" dxfId="4384" priority="330" operator="containsText" text="BAJA">
      <formula>NOT(ISERROR(SEARCH("BAJA",AB24)))</formula>
    </cfRule>
    <cfRule type="containsText" dxfId="4383" priority="331" operator="containsText" text="MEDIA">
      <formula>NOT(ISERROR(SEARCH("MEDIA",AB24)))</formula>
    </cfRule>
    <cfRule type="containsText" dxfId="4382" priority="332" operator="containsText" text="ALTA">
      <formula>NOT(ISERROR(SEARCH("ALTA",AB24)))</formula>
    </cfRule>
  </conditionalFormatting>
  <conditionalFormatting sqref="AB25:AC25">
    <cfRule type="containsText" dxfId="4381" priority="327" operator="containsText" text="BAJA">
      <formula>NOT(ISERROR(SEARCH("BAJA",AB25)))</formula>
    </cfRule>
    <cfRule type="containsText" dxfId="4380" priority="328" operator="containsText" text="MEDIA">
      <formula>NOT(ISERROR(SEARCH("MEDIA",AB25)))</formula>
    </cfRule>
    <cfRule type="containsText" dxfId="4379" priority="329" operator="containsText" text="ALTA">
      <formula>NOT(ISERROR(SEARCH("ALTA",AB25)))</formula>
    </cfRule>
  </conditionalFormatting>
  <conditionalFormatting sqref="N23:P23 V23">
    <cfRule type="containsText" dxfId="4378" priority="324" operator="containsText" text="BAJA">
      <formula>NOT(ISERROR(SEARCH("BAJA",N23)))</formula>
    </cfRule>
    <cfRule type="containsText" dxfId="4377" priority="325" operator="containsText" text="MEDIA">
      <formula>NOT(ISERROR(SEARCH("MEDIA",N23)))</formula>
    </cfRule>
    <cfRule type="containsText" dxfId="4376" priority="326" operator="containsText" text="ALTA">
      <formula>NOT(ISERROR(SEARCH("ALTA",N23)))</formula>
    </cfRule>
  </conditionalFormatting>
  <conditionalFormatting sqref="AK23">
    <cfRule type="containsText" dxfId="4375" priority="318" operator="containsText" text="BAJA">
      <formula>NOT(ISERROR(SEARCH("BAJA",AK23)))</formula>
    </cfRule>
    <cfRule type="containsText" dxfId="4374" priority="319" operator="containsText" text="MEDIA">
      <formula>NOT(ISERROR(SEARCH("MEDIA",AK23)))</formula>
    </cfRule>
    <cfRule type="containsText" dxfId="4373" priority="320" operator="containsText" text="ALTA">
      <formula>NOT(ISERROR(SEARCH("ALTA",AK23)))</formula>
    </cfRule>
  </conditionalFormatting>
  <conditionalFormatting sqref="X4:X7 AJ4:AJ47">
    <cfRule type="containsText" dxfId="4372" priority="405" operator="containsText" text="BAJA">
      <formula>NOT(ISERROR(SEARCH("BAJA",X4)))</formula>
    </cfRule>
    <cfRule type="containsText" dxfId="4371" priority="406" operator="containsText" text="MEDIA">
      <formula>NOT(ISERROR(SEARCH("MEDIA",X4)))</formula>
    </cfRule>
    <cfRule type="containsText" dxfId="4370" priority="407" operator="containsText" text="ALTA">
      <formula>NOT(ISERROR(SEARCH("ALTA",X4)))</formula>
    </cfRule>
  </conditionalFormatting>
  <conditionalFormatting sqref="AT3">
    <cfRule type="containsText" dxfId="4369" priority="402" operator="containsText" text="BAJA">
      <formula>NOT(ISERROR(SEARCH("BAJA",AT3)))</formula>
    </cfRule>
    <cfRule type="containsText" dxfId="4368" priority="403" operator="containsText" text="MEDIA">
      <formula>NOT(ISERROR(SEARCH("MEDIA",AT3)))</formula>
    </cfRule>
    <cfRule type="containsText" dxfId="4367" priority="404" operator="containsText" text="ALTA">
      <formula>NOT(ISERROR(SEARCH("ALTA",AT3)))</formula>
    </cfRule>
  </conditionalFormatting>
  <conditionalFormatting sqref="AN3">
    <cfRule type="containsText" dxfId="4366" priority="399" operator="containsText" text="BAJA">
      <formula>NOT(ISERROR(SEARCH("BAJA",AN3)))</formula>
    </cfRule>
    <cfRule type="containsText" dxfId="4365" priority="400" operator="containsText" text="MEDIA">
      <formula>NOT(ISERROR(SEARCH("MEDIA",AN3)))</formula>
    </cfRule>
    <cfRule type="containsText" dxfId="4364" priority="401" operator="containsText" text="ALTA">
      <formula>NOT(ISERROR(SEARCH("ALTA",AN3)))</formula>
    </cfRule>
  </conditionalFormatting>
  <conditionalFormatting sqref="AF4">
    <cfRule type="containsText" dxfId="4363" priority="396" operator="containsText" text="BAJA">
      <formula>NOT(ISERROR(SEARCH("BAJA",AF4)))</formula>
    </cfRule>
    <cfRule type="containsText" dxfId="4362" priority="397" operator="containsText" text="MEDIA">
      <formula>NOT(ISERROR(SEARCH("MEDIA",AF4)))</formula>
    </cfRule>
    <cfRule type="containsText" dxfId="4361" priority="398" operator="containsText" text="ALTA">
      <formula>NOT(ISERROR(SEARCH("ALTA",AF4)))</formula>
    </cfRule>
  </conditionalFormatting>
  <conditionalFormatting sqref="L3 L8 L13 L18 L23 L28 L33 L38 L43">
    <cfRule type="containsText" dxfId="4360" priority="393" operator="containsText" text="BAJA">
      <formula>NOT(ISERROR(SEARCH("BAJA",L3)))</formula>
    </cfRule>
    <cfRule type="containsText" dxfId="4359" priority="394" operator="containsText" text="MEDIA">
      <formula>NOT(ISERROR(SEARCH("MEDIA",L3)))</formula>
    </cfRule>
    <cfRule type="containsText" dxfId="4358" priority="395" operator="containsText" text="ALTA">
      <formula>NOT(ISERROR(SEARCH("ALTA",L3)))</formula>
    </cfRule>
  </conditionalFormatting>
  <conditionalFormatting sqref="AA3:AA47 AG3:AG47">
    <cfRule type="containsText" dxfId="4357" priority="390" operator="containsText" text="BAJA">
      <formula>NOT(ISERROR(SEARCH("BAJA",AA3)))</formula>
    </cfRule>
    <cfRule type="containsText" dxfId="4356" priority="391" operator="containsText" text="MEDIA">
      <formula>NOT(ISERROR(SEARCH("MEDIA",AA3)))</formula>
    </cfRule>
    <cfRule type="containsText" dxfId="4355" priority="392" operator="containsText" text="ALTA">
      <formula>NOT(ISERROR(SEARCH("ALTA",AA3)))</formula>
    </cfRule>
  </conditionalFormatting>
  <conditionalFormatting sqref="AB3:AC3">
    <cfRule type="containsText" dxfId="4354" priority="387" operator="containsText" text="BAJA">
      <formula>NOT(ISERROR(SEARCH("BAJA",AB3)))</formula>
    </cfRule>
    <cfRule type="containsText" dxfId="4353" priority="388" operator="containsText" text="MEDIA">
      <formula>NOT(ISERROR(SEARCH("MEDIA",AB3)))</formula>
    </cfRule>
    <cfRule type="containsText" dxfId="4352" priority="389" operator="containsText" text="ALTA">
      <formula>NOT(ISERROR(SEARCH("ALTA",AB3)))</formula>
    </cfRule>
  </conditionalFormatting>
  <conditionalFormatting sqref="W8 Z8 AH8:AI8 X8:X9 AB8:AC9 AE8:AF8 X11:X12">
    <cfRule type="containsText" dxfId="4351" priority="384" operator="containsText" text="BAJA">
      <formula>NOT(ISERROR(SEARCH("BAJA",W8)))</formula>
    </cfRule>
    <cfRule type="containsText" dxfId="4350" priority="385" operator="containsText" text="MEDIA">
      <formula>NOT(ISERROR(SEARCH("MEDIA",W8)))</formula>
    </cfRule>
    <cfRule type="containsText" dxfId="4349" priority="386" operator="containsText" text="ALTA">
      <formula>NOT(ISERROR(SEARCH("ALTA",W8)))</formula>
    </cfRule>
  </conditionalFormatting>
  <conditionalFormatting sqref="AB9:AC9">
    <cfRule type="containsText" dxfId="4348" priority="381" operator="containsText" text="BAJA">
      <formula>NOT(ISERROR(SEARCH("BAJA",AB9)))</formula>
    </cfRule>
    <cfRule type="containsText" dxfId="4347" priority="382" operator="containsText" text="MEDIA">
      <formula>NOT(ISERROR(SEARCH("MEDIA",AB9)))</formula>
    </cfRule>
    <cfRule type="containsText" dxfId="4346" priority="383" operator="containsText" text="ALTA">
      <formula>NOT(ISERROR(SEARCH("ALTA",AB9)))</formula>
    </cfRule>
  </conditionalFormatting>
  <conditionalFormatting sqref="O8:P8 V8">
    <cfRule type="containsText" dxfId="4345" priority="378" operator="containsText" text="BAJA">
      <formula>NOT(ISERROR(SEARCH("BAJA",O8)))</formula>
    </cfRule>
    <cfRule type="containsText" dxfId="4344" priority="379" operator="containsText" text="MEDIA">
      <formula>NOT(ISERROR(SEARCH("MEDIA",O8)))</formula>
    </cfRule>
    <cfRule type="containsText" dxfId="4343" priority="380" operator="containsText" text="ALTA">
      <formula>NOT(ISERROR(SEARCH("ALTA",O8)))</formula>
    </cfRule>
  </conditionalFormatting>
  <conditionalFormatting sqref="Y8">
    <cfRule type="containsText" dxfId="4342" priority="375" operator="containsText" text="BAJA">
      <formula>NOT(ISERROR(SEARCH("BAJA",Y8)))</formula>
    </cfRule>
    <cfRule type="containsText" dxfId="4341" priority="376" operator="containsText" text="MEDIA">
      <formula>NOT(ISERROR(SEARCH("MEDIA",Y8)))</formula>
    </cfRule>
    <cfRule type="containsText" dxfId="4340" priority="377" operator="containsText" text="ALTA">
      <formula>NOT(ISERROR(SEARCH("ALTA",Y8)))</formula>
    </cfRule>
  </conditionalFormatting>
  <conditionalFormatting sqref="AK8">
    <cfRule type="containsText" dxfId="4339" priority="372" operator="containsText" text="BAJA">
      <formula>NOT(ISERROR(SEARCH("BAJA",AK8)))</formula>
    </cfRule>
    <cfRule type="containsText" dxfId="4338" priority="373" operator="containsText" text="MEDIA">
      <formula>NOT(ISERROR(SEARCH("MEDIA",AK8)))</formula>
    </cfRule>
    <cfRule type="containsText" dxfId="4337" priority="374" operator="containsText" text="ALTA">
      <formula>NOT(ISERROR(SEARCH("ALTA",AK8)))</formula>
    </cfRule>
  </conditionalFormatting>
  <conditionalFormatting sqref="W28 Z28 AB28:AC28 AH28:AI28 X28:X32 AE28:AF28">
    <cfRule type="containsText" dxfId="4336" priority="315" operator="containsText" text="BAJA">
      <formula>NOT(ISERROR(SEARCH("BAJA",W28)))</formula>
    </cfRule>
    <cfRule type="containsText" dxfId="4335" priority="316" operator="containsText" text="MEDIA">
      <formula>NOT(ISERROR(SEARCH("MEDIA",W28)))</formula>
    </cfRule>
    <cfRule type="containsText" dxfId="4334" priority="317" operator="containsText" text="ALTA">
      <formula>NOT(ISERROR(SEARCH("ALTA",W28)))</formula>
    </cfRule>
  </conditionalFormatting>
  <conditionalFormatting sqref="AB34:AC34">
    <cfRule type="containsText" dxfId="4333" priority="294" operator="containsText" text="BAJA">
      <formula>NOT(ISERROR(SEARCH("BAJA",AB34)))</formula>
    </cfRule>
    <cfRule type="containsText" dxfId="4332" priority="295" operator="containsText" text="MEDIA">
      <formula>NOT(ISERROR(SEARCH("MEDIA",AB34)))</formula>
    </cfRule>
    <cfRule type="containsText" dxfId="4331" priority="296" operator="containsText" text="ALTA">
      <formula>NOT(ISERROR(SEARCH("ALTA",AB34)))</formula>
    </cfRule>
  </conditionalFormatting>
  <conditionalFormatting sqref="AB29:AC29">
    <cfRule type="containsText" dxfId="4330" priority="312" operator="containsText" text="BAJA">
      <formula>NOT(ISERROR(SEARCH("BAJA",AB29)))</formula>
    </cfRule>
    <cfRule type="containsText" dxfId="4329" priority="313" operator="containsText" text="MEDIA">
      <formula>NOT(ISERROR(SEARCH("MEDIA",AB29)))</formula>
    </cfRule>
    <cfRule type="containsText" dxfId="4328" priority="314" operator="containsText" text="ALTA">
      <formula>NOT(ISERROR(SEARCH("ALTA",AB29)))</formula>
    </cfRule>
  </conditionalFormatting>
  <conditionalFormatting sqref="AB30:AC30">
    <cfRule type="containsText" dxfId="4327" priority="309" operator="containsText" text="BAJA">
      <formula>NOT(ISERROR(SEARCH("BAJA",AB30)))</formula>
    </cfRule>
    <cfRule type="containsText" dxfId="4326" priority="310" operator="containsText" text="MEDIA">
      <formula>NOT(ISERROR(SEARCH("MEDIA",AB30)))</formula>
    </cfRule>
    <cfRule type="containsText" dxfId="4325" priority="311" operator="containsText" text="ALTA">
      <formula>NOT(ISERROR(SEARCH("ALTA",AB30)))</formula>
    </cfRule>
  </conditionalFormatting>
  <conditionalFormatting sqref="N28:P28 V28">
    <cfRule type="containsText" dxfId="4324" priority="306" operator="containsText" text="BAJA">
      <formula>NOT(ISERROR(SEARCH("BAJA",N28)))</formula>
    </cfRule>
    <cfRule type="containsText" dxfId="4323" priority="307" operator="containsText" text="MEDIA">
      <formula>NOT(ISERROR(SEARCH("MEDIA",N28)))</formula>
    </cfRule>
    <cfRule type="containsText" dxfId="4322" priority="308" operator="containsText" text="ALTA">
      <formula>NOT(ISERROR(SEARCH("ALTA",N28)))</formula>
    </cfRule>
  </conditionalFormatting>
  <conditionalFormatting sqref="Y28">
    <cfRule type="containsText" dxfId="4321" priority="303" operator="containsText" text="BAJA">
      <formula>NOT(ISERROR(SEARCH("BAJA",Y28)))</formula>
    </cfRule>
    <cfRule type="containsText" dxfId="4320" priority="304" operator="containsText" text="MEDIA">
      <formula>NOT(ISERROR(SEARCH("MEDIA",Y28)))</formula>
    </cfRule>
    <cfRule type="containsText" dxfId="4319" priority="305" operator="containsText" text="ALTA">
      <formula>NOT(ISERROR(SEARCH("ALTA",Y28)))</formula>
    </cfRule>
  </conditionalFormatting>
  <conditionalFormatting sqref="AK28">
    <cfRule type="containsText" dxfId="4318" priority="300" operator="containsText" text="BAJA">
      <formula>NOT(ISERROR(SEARCH("BAJA",AK28)))</formula>
    </cfRule>
    <cfRule type="containsText" dxfId="4317" priority="301" operator="containsText" text="MEDIA">
      <formula>NOT(ISERROR(SEARCH("MEDIA",AK28)))</formula>
    </cfRule>
    <cfRule type="containsText" dxfId="4316" priority="302" operator="containsText" text="ALTA">
      <formula>NOT(ISERROR(SEARCH("ALTA",AK28)))</formula>
    </cfRule>
  </conditionalFormatting>
  <conditionalFormatting sqref="W33 Z33 AB33:AC33 AH33:AI33 X33:X37 AE33:AF33">
    <cfRule type="containsText" dxfId="4315" priority="297" operator="containsText" text="BAJA">
      <formula>NOT(ISERROR(SEARCH("BAJA",W33)))</formula>
    </cfRule>
    <cfRule type="containsText" dxfId="4314" priority="298" operator="containsText" text="MEDIA">
      <formula>NOT(ISERROR(SEARCH("MEDIA",W33)))</formula>
    </cfRule>
    <cfRule type="containsText" dxfId="4313" priority="299" operator="containsText" text="ALTA">
      <formula>NOT(ISERROR(SEARCH("ALTA",W33)))</formula>
    </cfRule>
  </conditionalFormatting>
  <conditionalFormatting sqref="W43 Z43 AB43:AC43 AH43:AI43 X43:X47 AE43:AF43">
    <cfRule type="containsText" dxfId="4312" priority="261" operator="containsText" text="BAJA">
      <formula>NOT(ISERROR(SEARCH("BAJA",W43)))</formula>
    </cfRule>
    <cfRule type="containsText" dxfId="4311" priority="262" operator="containsText" text="MEDIA">
      <formula>NOT(ISERROR(SEARCH("MEDIA",W43)))</formula>
    </cfRule>
    <cfRule type="containsText" dxfId="4310" priority="263" operator="containsText" text="ALTA">
      <formula>NOT(ISERROR(SEARCH("ALTA",W43)))</formula>
    </cfRule>
  </conditionalFormatting>
  <conditionalFormatting sqref="AB35:AC35">
    <cfRule type="containsText" dxfId="4309" priority="291" operator="containsText" text="BAJA">
      <formula>NOT(ISERROR(SEARCH("BAJA",AB35)))</formula>
    </cfRule>
    <cfRule type="containsText" dxfId="4308" priority="292" operator="containsText" text="MEDIA">
      <formula>NOT(ISERROR(SEARCH("MEDIA",AB35)))</formula>
    </cfRule>
    <cfRule type="containsText" dxfId="4307" priority="293" operator="containsText" text="ALTA">
      <formula>NOT(ISERROR(SEARCH("ALTA",AB35)))</formula>
    </cfRule>
  </conditionalFormatting>
  <conditionalFormatting sqref="N33:P33 V33">
    <cfRule type="containsText" dxfId="4306" priority="288" operator="containsText" text="BAJA">
      <formula>NOT(ISERROR(SEARCH("BAJA",N33)))</formula>
    </cfRule>
    <cfRule type="containsText" dxfId="4305" priority="289" operator="containsText" text="MEDIA">
      <formula>NOT(ISERROR(SEARCH("MEDIA",N33)))</formula>
    </cfRule>
    <cfRule type="containsText" dxfId="4304" priority="290" operator="containsText" text="ALTA">
      <formula>NOT(ISERROR(SEARCH("ALTA",N33)))</formula>
    </cfRule>
  </conditionalFormatting>
  <conditionalFormatting sqref="Y33">
    <cfRule type="containsText" dxfId="4303" priority="285" operator="containsText" text="BAJA">
      <formula>NOT(ISERROR(SEARCH("BAJA",Y33)))</formula>
    </cfRule>
    <cfRule type="containsText" dxfId="4302" priority="286" operator="containsText" text="MEDIA">
      <formula>NOT(ISERROR(SEARCH("MEDIA",Y33)))</formula>
    </cfRule>
    <cfRule type="containsText" dxfId="4301" priority="287" operator="containsText" text="ALTA">
      <formula>NOT(ISERROR(SEARCH("ALTA",Y33)))</formula>
    </cfRule>
  </conditionalFormatting>
  <conditionalFormatting sqref="AK33">
    <cfRule type="containsText" dxfId="4300" priority="282" operator="containsText" text="BAJA">
      <formula>NOT(ISERROR(SEARCH("BAJA",AK33)))</formula>
    </cfRule>
    <cfRule type="containsText" dxfId="4299" priority="283" operator="containsText" text="MEDIA">
      <formula>NOT(ISERROR(SEARCH("MEDIA",AK33)))</formula>
    </cfRule>
    <cfRule type="containsText" dxfId="4298" priority="284" operator="containsText" text="ALTA">
      <formula>NOT(ISERROR(SEARCH("ALTA",AK33)))</formula>
    </cfRule>
  </conditionalFormatting>
  <conditionalFormatting sqref="W38 Z38 AB38:AC38 AH38:AI38 X38:X42 AE38:AF38">
    <cfRule type="containsText" dxfId="4297" priority="279" operator="containsText" text="BAJA">
      <formula>NOT(ISERROR(SEARCH("BAJA",W38)))</formula>
    </cfRule>
    <cfRule type="containsText" dxfId="4296" priority="280" operator="containsText" text="MEDIA">
      <formula>NOT(ISERROR(SEARCH("MEDIA",W38)))</formula>
    </cfRule>
    <cfRule type="containsText" dxfId="4295" priority="281" operator="containsText" text="ALTA">
      <formula>NOT(ISERROR(SEARCH("ALTA",W38)))</formula>
    </cfRule>
  </conditionalFormatting>
  <conditionalFormatting sqref="AB39:AC39">
    <cfRule type="containsText" dxfId="4294" priority="276" operator="containsText" text="BAJA">
      <formula>NOT(ISERROR(SEARCH("BAJA",AB39)))</formula>
    </cfRule>
    <cfRule type="containsText" dxfId="4293" priority="277" operator="containsText" text="MEDIA">
      <formula>NOT(ISERROR(SEARCH("MEDIA",AB39)))</formula>
    </cfRule>
    <cfRule type="containsText" dxfId="4292" priority="278" operator="containsText" text="ALTA">
      <formula>NOT(ISERROR(SEARCH("ALTA",AB39)))</formula>
    </cfRule>
  </conditionalFormatting>
  <conditionalFormatting sqref="AB40:AC40">
    <cfRule type="containsText" dxfId="4291" priority="273" operator="containsText" text="BAJA">
      <formula>NOT(ISERROR(SEARCH("BAJA",AB40)))</formula>
    </cfRule>
    <cfRule type="containsText" dxfId="4290" priority="274" operator="containsText" text="MEDIA">
      <formula>NOT(ISERROR(SEARCH("MEDIA",AB40)))</formula>
    </cfRule>
    <cfRule type="containsText" dxfId="4289" priority="275" operator="containsText" text="ALTA">
      <formula>NOT(ISERROR(SEARCH("ALTA",AB40)))</formula>
    </cfRule>
  </conditionalFormatting>
  <conditionalFormatting sqref="N38:P38 V38">
    <cfRule type="containsText" dxfId="4288" priority="270" operator="containsText" text="BAJA">
      <formula>NOT(ISERROR(SEARCH("BAJA",N38)))</formula>
    </cfRule>
    <cfRule type="containsText" dxfId="4287" priority="271" operator="containsText" text="MEDIA">
      <formula>NOT(ISERROR(SEARCH("MEDIA",N38)))</formula>
    </cfRule>
    <cfRule type="containsText" dxfId="4286" priority="272" operator="containsText" text="ALTA">
      <formula>NOT(ISERROR(SEARCH("ALTA",N38)))</formula>
    </cfRule>
  </conditionalFormatting>
  <conditionalFormatting sqref="Y38">
    <cfRule type="containsText" dxfId="4285" priority="267" operator="containsText" text="BAJA">
      <formula>NOT(ISERROR(SEARCH("BAJA",Y38)))</formula>
    </cfRule>
    <cfRule type="containsText" dxfId="4284" priority="268" operator="containsText" text="MEDIA">
      <formula>NOT(ISERROR(SEARCH("MEDIA",Y38)))</formula>
    </cfRule>
    <cfRule type="containsText" dxfId="4283" priority="269" operator="containsText" text="ALTA">
      <formula>NOT(ISERROR(SEARCH("ALTA",Y38)))</formula>
    </cfRule>
  </conditionalFormatting>
  <conditionalFormatting sqref="AK38">
    <cfRule type="containsText" dxfId="4282" priority="264" operator="containsText" text="BAJA">
      <formula>NOT(ISERROR(SEARCH("BAJA",AK38)))</formula>
    </cfRule>
    <cfRule type="containsText" dxfId="4281" priority="265" operator="containsText" text="MEDIA">
      <formula>NOT(ISERROR(SEARCH("MEDIA",AK38)))</formula>
    </cfRule>
    <cfRule type="containsText" dxfId="4280" priority="266" operator="containsText" text="ALTA">
      <formula>NOT(ISERROR(SEARCH("ALTA",AK38)))</formula>
    </cfRule>
  </conditionalFormatting>
  <conditionalFormatting sqref="AF14">
    <cfRule type="containsText" dxfId="4279" priority="231" operator="containsText" text="BAJA">
      <formula>NOT(ISERROR(SEARCH("BAJA",AF14)))</formula>
    </cfRule>
    <cfRule type="containsText" dxfId="4278" priority="232" operator="containsText" text="MEDIA">
      <formula>NOT(ISERROR(SEARCH("MEDIA",AF14)))</formula>
    </cfRule>
    <cfRule type="containsText" dxfId="4277" priority="233" operator="containsText" text="ALTA">
      <formula>NOT(ISERROR(SEARCH("ALTA",AF14)))</formula>
    </cfRule>
  </conditionalFormatting>
  <conditionalFormatting sqref="AB44:AC44">
    <cfRule type="containsText" dxfId="4276" priority="258" operator="containsText" text="BAJA">
      <formula>NOT(ISERROR(SEARCH("BAJA",AB44)))</formula>
    </cfRule>
    <cfRule type="containsText" dxfId="4275" priority="259" operator="containsText" text="MEDIA">
      <formula>NOT(ISERROR(SEARCH("MEDIA",AB44)))</formula>
    </cfRule>
    <cfRule type="containsText" dxfId="4274" priority="260" operator="containsText" text="ALTA">
      <formula>NOT(ISERROR(SEARCH("ALTA",AB44)))</formula>
    </cfRule>
  </conditionalFormatting>
  <conditionalFormatting sqref="AB45:AC45">
    <cfRule type="containsText" dxfId="4273" priority="255" operator="containsText" text="BAJA">
      <formula>NOT(ISERROR(SEARCH("BAJA",AB45)))</formula>
    </cfRule>
    <cfRule type="containsText" dxfId="4272" priority="256" operator="containsText" text="MEDIA">
      <formula>NOT(ISERROR(SEARCH("MEDIA",AB45)))</formula>
    </cfRule>
    <cfRule type="containsText" dxfId="4271" priority="257" operator="containsText" text="ALTA">
      <formula>NOT(ISERROR(SEARCH("ALTA",AB45)))</formula>
    </cfRule>
  </conditionalFormatting>
  <conditionalFormatting sqref="N43:P43 V43">
    <cfRule type="containsText" dxfId="4270" priority="252" operator="containsText" text="BAJA">
      <formula>NOT(ISERROR(SEARCH("BAJA",N43)))</formula>
    </cfRule>
    <cfRule type="containsText" dxfId="4269" priority="253" operator="containsText" text="MEDIA">
      <formula>NOT(ISERROR(SEARCH("MEDIA",N43)))</formula>
    </cfRule>
    <cfRule type="containsText" dxfId="4268" priority="254" operator="containsText" text="ALTA">
      <formula>NOT(ISERROR(SEARCH("ALTA",N43)))</formula>
    </cfRule>
  </conditionalFormatting>
  <conditionalFormatting sqref="Y43">
    <cfRule type="containsText" dxfId="4267" priority="249" operator="containsText" text="BAJA">
      <formula>NOT(ISERROR(SEARCH("BAJA",Y43)))</formula>
    </cfRule>
    <cfRule type="containsText" dxfId="4266" priority="250" operator="containsText" text="MEDIA">
      <formula>NOT(ISERROR(SEARCH("MEDIA",Y43)))</formula>
    </cfRule>
    <cfRule type="containsText" dxfId="4265" priority="251" operator="containsText" text="ALTA">
      <formula>NOT(ISERROR(SEARCH("ALTA",Y43)))</formula>
    </cfRule>
  </conditionalFormatting>
  <conditionalFormatting sqref="AK43">
    <cfRule type="containsText" dxfId="4264" priority="246" operator="containsText" text="BAJA">
      <formula>NOT(ISERROR(SEARCH("BAJA",AK43)))</formula>
    </cfRule>
    <cfRule type="containsText" dxfId="4263" priority="247" operator="containsText" text="MEDIA">
      <formula>NOT(ISERROR(SEARCH("MEDIA",AK43)))</formula>
    </cfRule>
    <cfRule type="containsText" dxfId="4262" priority="248" operator="containsText" text="ALTA">
      <formula>NOT(ISERROR(SEARCH("ALTA",AK43)))</formula>
    </cfRule>
  </conditionalFormatting>
  <conditionalFormatting sqref="AC4">
    <cfRule type="containsText" dxfId="4261" priority="243" operator="containsText" text="BAJA">
      <formula>NOT(ISERROR(SEARCH("BAJA",AC4)))</formula>
    </cfRule>
    <cfRule type="containsText" dxfId="4260" priority="244" operator="containsText" text="MEDIA">
      <formula>NOT(ISERROR(SEARCH("MEDIA",AC4)))</formula>
    </cfRule>
    <cfRule type="containsText" dxfId="4259" priority="245" operator="containsText" text="ALTA">
      <formula>NOT(ISERROR(SEARCH("ALTA",AC4)))</formula>
    </cfRule>
  </conditionalFormatting>
  <conditionalFormatting sqref="N14:P14 V14">
    <cfRule type="containsText" dxfId="4258" priority="240" operator="containsText" text="BAJA">
      <formula>NOT(ISERROR(SEARCH("BAJA",N14)))</formula>
    </cfRule>
    <cfRule type="containsText" dxfId="4257" priority="241" operator="containsText" text="MEDIA">
      <formula>NOT(ISERROR(SEARCH("MEDIA",N14)))</formula>
    </cfRule>
    <cfRule type="containsText" dxfId="4256" priority="242" operator="containsText" text="ALTA">
      <formula>NOT(ISERROR(SEARCH("ALTA",N14)))</formula>
    </cfRule>
  </conditionalFormatting>
  <conditionalFormatting sqref="Y14">
    <cfRule type="containsText" dxfId="4255" priority="237" operator="containsText" text="BAJA">
      <formula>NOT(ISERROR(SEARCH("BAJA",Y14)))</formula>
    </cfRule>
    <cfRule type="containsText" dxfId="4254" priority="238" operator="containsText" text="MEDIA">
      <formula>NOT(ISERROR(SEARCH("MEDIA",Y14)))</formula>
    </cfRule>
    <cfRule type="containsText" dxfId="4253" priority="239" operator="containsText" text="ALTA">
      <formula>NOT(ISERROR(SEARCH("ALTA",Y14)))</formula>
    </cfRule>
  </conditionalFormatting>
  <conditionalFormatting sqref="AB13:AC14">
    <cfRule type="containsText" dxfId="4252" priority="234" operator="containsText" text="BAJA">
      <formula>NOT(ISERROR(SEARCH("BAJA",AB13)))</formula>
    </cfRule>
    <cfRule type="containsText" dxfId="4251" priority="235" operator="containsText" text="MEDIA">
      <formula>NOT(ISERROR(SEARCH("MEDIA",AB13)))</formula>
    </cfRule>
    <cfRule type="containsText" dxfId="4250" priority="236" operator="containsText" text="ALTA">
      <formula>NOT(ISERROR(SEARCH("ALTA",AB13)))</formula>
    </cfRule>
  </conditionalFormatting>
  <conditionalFormatting sqref="AH14">
    <cfRule type="containsText" dxfId="4249" priority="228" operator="containsText" text="BAJA">
      <formula>NOT(ISERROR(SEARCH("BAJA",AH14)))</formula>
    </cfRule>
    <cfRule type="containsText" dxfId="4248" priority="229" operator="containsText" text="MEDIA">
      <formula>NOT(ISERROR(SEARCH("MEDIA",AH14)))</formula>
    </cfRule>
    <cfRule type="containsText" dxfId="4247" priority="230" operator="containsText" text="ALTA">
      <formula>NOT(ISERROR(SEARCH("ALTA",AH14)))</formula>
    </cfRule>
  </conditionalFormatting>
  <conditionalFormatting sqref="AK14">
    <cfRule type="containsText" dxfId="4246" priority="225" operator="containsText" text="BAJA">
      <formula>NOT(ISERROR(SEARCH("BAJA",AK14)))</formula>
    </cfRule>
    <cfRule type="containsText" dxfId="4245" priority="226" operator="containsText" text="MEDIA">
      <formula>NOT(ISERROR(SEARCH("MEDIA",AK14)))</formula>
    </cfRule>
    <cfRule type="containsText" dxfId="4244" priority="227" operator="containsText" text="ALTA">
      <formula>NOT(ISERROR(SEARCH("ALTA",AK14)))</formula>
    </cfRule>
  </conditionalFormatting>
  <conditionalFormatting sqref="X8">
    <cfRule type="containsText" dxfId="4243" priority="222" operator="containsText" text="BAJA">
      <formula>NOT(ISERROR(SEARCH("BAJA",X8)))</formula>
    </cfRule>
    <cfRule type="containsText" dxfId="4242" priority="223" operator="containsText" text="MEDIA">
      <formula>NOT(ISERROR(SEARCH("MEDIA",X8)))</formula>
    </cfRule>
    <cfRule type="containsText" dxfId="4241" priority="224" operator="containsText" text="ALTA">
      <formula>NOT(ISERROR(SEARCH("ALTA",X8)))</formula>
    </cfRule>
  </conditionalFormatting>
  <conditionalFormatting sqref="AB8:AC8">
    <cfRule type="containsText" dxfId="4240" priority="219" operator="containsText" text="BAJA">
      <formula>NOT(ISERROR(SEARCH("BAJA",AB8)))</formula>
    </cfRule>
    <cfRule type="containsText" dxfId="4239" priority="220" operator="containsText" text="MEDIA">
      <formula>NOT(ISERROR(SEARCH("MEDIA",AB8)))</formula>
    </cfRule>
    <cfRule type="containsText" dxfId="4238" priority="221" operator="containsText" text="ALTA">
      <formula>NOT(ISERROR(SEARCH("ALTA",AB8)))</formula>
    </cfRule>
  </conditionalFormatting>
  <conditionalFormatting sqref="Y9">
    <cfRule type="containsText" dxfId="4237" priority="216" operator="containsText" text="BAJA">
      <formula>NOT(ISERROR(SEARCH("BAJA",Y9)))</formula>
    </cfRule>
    <cfRule type="containsText" dxfId="4236" priority="217" operator="containsText" text="MEDIA">
      <formula>NOT(ISERROR(SEARCH("MEDIA",Y9)))</formula>
    </cfRule>
    <cfRule type="containsText" dxfId="4235" priority="218" operator="containsText" text="ALTA">
      <formula>NOT(ISERROR(SEARCH("ALTA",Y9)))</formula>
    </cfRule>
  </conditionalFormatting>
  <conditionalFormatting sqref="AB9:AC9">
    <cfRule type="containsText" dxfId="4234" priority="213" operator="containsText" text="BAJA">
      <formula>NOT(ISERROR(SEARCH("BAJA",AB9)))</formula>
    </cfRule>
    <cfRule type="containsText" dxfId="4233" priority="214" operator="containsText" text="MEDIA">
      <formula>NOT(ISERROR(SEARCH("MEDIA",AB9)))</formula>
    </cfRule>
    <cfRule type="containsText" dxfId="4232" priority="215" operator="containsText" text="ALTA">
      <formula>NOT(ISERROR(SEARCH("ALTA",AB9)))</formula>
    </cfRule>
  </conditionalFormatting>
  <conditionalFormatting sqref="AH9">
    <cfRule type="containsText" dxfId="4231" priority="210" operator="containsText" text="BAJA">
      <formula>NOT(ISERROR(SEARCH("BAJA",AH9)))</formula>
    </cfRule>
    <cfRule type="containsText" dxfId="4230" priority="211" operator="containsText" text="MEDIA">
      <formula>NOT(ISERROR(SEARCH("MEDIA",AH9)))</formula>
    </cfRule>
    <cfRule type="containsText" dxfId="4229" priority="212" operator="containsText" text="ALTA">
      <formula>NOT(ISERROR(SEARCH("ALTA",AH9)))</formula>
    </cfRule>
  </conditionalFormatting>
  <conditionalFormatting sqref="AD3:AD47">
    <cfRule type="containsText" dxfId="4228" priority="207" operator="containsText" text="BAJA">
      <formula>NOT(ISERROR(SEARCH("BAJA",AD3)))</formula>
    </cfRule>
    <cfRule type="containsText" dxfId="4227" priority="208" operator="containsText" text="MEDIA">
      <formula>NOT(ISERROR(SEARCH("MEDIA",AD3)))</formula>
    </cfRule>
    <cfRule type="containsText" dxfId="4226" priority="209" operator="containsText" text="ALTA">
      <formula>NOT(ISERROR(SEARCH("ALTA",AD3)))</formula>
    </cfRule>
  </conditionalFormatting>
  <conditionalFormatting sqref="Q3:R47">
    <cfRule type="containsText" dxfId="4225" priority="204" operator="containsText" text="BAJA">
      <formula>NOT(ISERROR(SEARCH("BAJA",Q3)))</formula>
    </cfRule>
    <cfRule type="containsText" dxfId="4224" priority="205" operator="containsText" text="MEDIA">
      <formula>NOT(ISERROR(SEARCH("MEDIA",Q3)))</formula>
    </cfRule>
    <cfRule type="containsText" dxfId="4223" priority="206" operator="containsText" text="ALTA">
      <formula>NOT(ISERROR(SEARCH("ALTA",Q3)))</formula>
    </cfRule>
  </conditionalFormatting>
  <conditionalFormatting sqref="S3:T4 S5 S6:T47">
    <cfRule type="containsText" dxfId="4222" priority="201" operator="containsText" text="BAJA">
      <formula>NOT(ISERROR(SEARCH("BAJA",S3)))</formula>
    </cfRule>
    <cfRule type="containsText" dxfId="4221" priority="202" operator="containsText" text="MEDIA">
      <formula>NOT(ISERROR(SEARCH("MEDIA",S3)))</formula>
    </cfRule>
    <cfRule type="containsText" dxfId="4220" priority="203" operator="containsText" text="ALTA">
      <formula>NOT(ISERROR(SEARCH("ALTA",S3)))</formula>
    </cfRule>
  </conditionalFormatting>
  <conditionalFormatting sqref="U3:U4 U6:U47">
    <cfRule type="containsText" dxfId="4219" priority="198" operator="containsText" text="BAJA">
      <formula>NOT(ISERROR(SEARCH("BAJA",U3)))</formula>
    </cfRule>
    <cfRule type="containsText" dxfId="4218" priority="199" operator="containsText" text="MEDIA">
      <formula>NOT(ISERROR(SEARCH("MEDIA",U3)))</formula>
    </cfRule>
    <cfRule type="containsText" dxfId="4217" priority="200" operator="containsText" text="ALTA">
      <formula>NOT(ISERROR(SEARCH("ALTA",U3)))</formula>
    </cfRule>
  </conditionalFormatting>
  <conditionalFormatting sqref="AJ3">
    <cfRule type="containsText" dxfId="4216" priority="195" operator="containsText" text="BAJA">
      <formula>NOT(ISERROR(SEARCH("BAJA",AJ3)))</formula>
    </cfRule>
    <cfRule type="containsText" dxfId="4215" priority="196" operator="containsText" text="MEDIA">
      <formula>NOT(ISERROR(SEARCH("MEDIA",AJ3)))</formula>
    </cfRule>
    <cfRule type="containsText" dxfId="4214" priority="197" operator="containsText" text="ALTA">
      <formula>NOT(ISERROR(SEARCH("ALTA",AJ3)))</formula>
    </cfRule>
  </conditionalFormatting>
  <conditionalFormatting sqref="AU38">
    <cfRule type="containsText" dxfId="4213" priority="168" operator="containsText" text="BAJA">
      <formula>NOT(ISERROR(SEARCH("BAJA",AU38)))</formula>
    </cfRule>
    <cfRule type="containsText" dxfId="4212" priority="169" operator="containsText" text="MEDIA">
      <formula>NOT(ISERROR(SEARCH("MEDIA",AU38)))</formula>
    </cfRule>
    <cfRule type="containsText" dxfId="4211" priority="170" operator="containsText" text="ALTA">
      <formula>NOT(ISERROR(SEARCH("ALTA",AU38)))</formula>
    </cfRule>
  </conditionalFormatting>
  <conditionalFormatting sqref="AU33">
    <cfRule type="containsText" dxfId="4210" priority="171" operator="containsText" text="BAJA">
      <formula>NOT(ISERROR(SEARCH("BAJA",AU33)))</formula>
    </cfRule>
    <cfRule type="containsText" dxfId="4209" priority="172" operator="containsText" text="MEDIA">
      <formula>NOT(ISERROR(SEARCH("MEDIA",AU33)))</formula>
    </cfRule>
    <cfRule type="containsText" dxfId="4208" priority="173" operator="containsText" text="ALTA">
      <formula>NOT(ISERROR(SEARCH("ALTA",AU33)))</formula>
    </cfRule>
  </conditionalFormatting>
  <conditionalFormatting sqref="AU28">
    <cfRule type="containsText" dxfId="4207" priority="174" operator="containsText" text="BAJA">
      <formula>NOT(ISERROR(SEARCH("BAJA",AU28)))</formula>
    </cfRule>
    <cfRule type="containsText" dxfId="4206" priority="175" operator="containsText" text="MEDIA">
      <formula>NOT(ISERROR(SEARCH("MEDIA",AU28)))</formula>
    </cfRule>
    <cfRule type="containsText" dxfId="4205" priority="176" operator="containsText" text="ALTA">
      <formula>NOT(ISERROR(SEARCH("ALTA",AU28)))</formula>
    </cfRule>
  </conditionalFormatting>
  <conditionalFormatting sqref="AU43">
    <cfRule type="containsText" dxfId="4204" priority="165" operator="containsText" text="BAJA">
      <formula>NOT(ISERROR(SEARCH("BAJA",AU43)))</formula>
    </cfRule>
    <cfRule type="containsText" dxfId="4203" priority="166" operator="containsText" text="MEDIA">
      <formula>NOT(ISERROR(SEARCH("MEDIA",AU43)))</formula>
    </cfRule>
    <cfRule type="containsText" dxfId="4202" priority="167" operator="containsText" text="ALTA">
      <formula>NOT(ISERROR(SEARCH("ALTA",AU43)))</formula>
    </cfRule>
  </conditionalFormatting>
  <conditionalFormatting sqref="AU23">
    <cfRule type="containsText" dxfId="4201" priority="177" operator="containsText" text="BAJA">
      <formula>NOT(ISERROR(SEARCH("BAJA",AU23)))</formula>
    </cfRule>
    <cfRule type="containsText" dxfId="4200" priority="178" operator="containsText" text="MEDIA">
      <formula>NOT(ISERROR(SEARCH("MEDIA",AU23)))</formula>
    </cfRule>
    <cfRule type="containsText" dxfId="4199" priority="179" operator="containsText" text="ALTA">
      <formula>NOT(ISERROR(SEARCH("ALTA",AU23)))</formula>
    </cfRule>
  </conditionalFormatting>
  <conditionalFormatting sqref="AU18">
    <cfRule type="containsText" dxfId="4198" priority="180" operator="containsText" text="BAJA">
      <formula>NOT(ISERROR(SEARCH("BAJA",AU18)))</formula>
    </cfRule>
    <cfRule type="containsText" dxfId="4197" priority="181" operator="containsText" text="MEDIA">
      <formula>NOT(ISERROR(SEARCH("MEDIA",AU18)))</formula>
    </cfRule>
    <cfRule type="containsText" dxfId="4196" priority="182" operator="containsText" text="ALTA">
      <formula>NOT(ISERROR(SEARCH("ALTA",AU18)))</formula>
    </cfRule>
  </conditionalFormatting>
  <conditionalFormatting sqref="AU13">
    <cfRule type="containsText" dxfId="4195" priority="183" operator="containsText" text="BAJA">
      <formula>NOT(ISERROR(SEARCH("BAJA",AU13)))</formula>
    </cfRule>
    <cfRule type="containsText" dxfId="4194" priority="184" operator="containsText" text="MEDIA">
      <formula>NOT(ISERROR(SEARCH("MEDIA",AU13)))</formula>
    </cfRule>
    <cfRule type="containsText" dxfId="4193" priority="185" operator="containsText" text="ALTA">
      <formula>NOT(ISERROR(SEARCH("ALTA",AU13)))</formula>
    </cfRule>
  </conditionalFormatting>
  <conditionalFormatting sqref="AU8">
    <cfRule type="containsText" dxfId="4192" priority="186" operator="containsText" text="BAJA">
      <formula>NOT(ISERROR(SEARCH("BAJA",AU8)))</formula>
    </cfRule>
    <cfRule type="containsText" dxfId="4191" priority="187" operator="containsText" text="MEDIA">
      <formula>NOT(ISERROR(SEARCH("MEDIA",AU8)))</formula>
    </cfRule>
    <cfRule type="containsText" dxfId="4190" priority="188" operator="containsText" text="ALTA">
      <formula>NOT(ISERROR(SEARCH("ALTA",AU8)))</formula>
    </cfRule>
  </conditionalFormatting>
  <conditionalFormatting sqref="AO3:AP3">
    <cfRule type="containsText" dxfId="4189" priority="192" operator="containsText" text="BAJA">
      <formula>NOT(ISERROR(SEARCH("BAJA",AO3)))</formula>
    </cfRule>
    <cfRule type="containsText" dxfId="4188" priority="193" operator="containsText" text="MEDIA">
      <formula>NOT(ISERROR(SEARCH("MEDIA",AO3)))</formula>
    </cfRule>
    <cfRule type="containsText" dxfId="4187" priority="194" operator="containsText" text="ALTA">
      <formula>NOT(ISERROR(SEARCH("ALTA",AO3)))</formula>
    </cfRule>
  </conditionalFormatting>
  <conditionalFormatting sqref="AU3">
    <cfRule type="containsText" dxfId="4186" priority="189" operator="containsText" text="BAJA">
      <formula>NOT(ISERROR(SEARCH("BAJA",AU3)))</formula>
    </cfRule>
    <cfRule type="containsText" dxfId="4185" priority="190" operator="containsText" text="MEDIA">
      <formula>NOT(ISERROR(SEARCH("MEDIA",AU3)))</formula>
    </cfRule>
    <cfRule type="containsText" dxfId="4184" priority="191" operator="containsText" text="ALTA">
      <formula>NOT(ISERROR(SEARCH("ALTA",AU3)))</formula>
    </cfRule>
  </conditionalFormatting>
  <conditionalFormatting sqref="AT8">
    <cfRule type="containsText" dxfId="4183" priority="162" operator="containsText" text="BAJA">
      <formula>NOT(ISERROR(SEARCH("BAJA",AT8)))</formula>
    </cfRule>
    <cfRule type="containsText" dxfId="4182" priority="163" operator="containsText" text="MEDIA">
      <formula>NOT(ISERROR(SEARCH("MEDIA",AT8)))</formula>
    </cfRule>
    <cfRule type="containsText" dxfId="4181" priority="164" operator="containsText" text="ALTA">
      <formula>NOT(ISERROR(SEARCH("ALTA",AT8)))</formula>
    </cfRule>
  </conditionalFormatting>
  <conditionalFormatting sqref="AT13">
    <cfRule type="containsText" dxfId="4180" priority="159" operator="containsText" text="BAJA">
      <formula>NOT(ISERROR(SEARCH("BAJA",AT13)))</formula>
    </cfRule>
    <cfRule type="containsText" dxfId="4179" priority="160" operator="containsText" text="MEDIA">
      <formula>NOT(ISERROR(SEARCH("MEDIA",AT13)))</formula>
    </cfRule>
    <cfRule type="containsText" dxfId="4178" priority="161" operator="containsText" text="ALTA">
      <formula>NOT(ISERROR(SEARCH("ALTA",AT13)))</formula>
    </cfRule>
  </conditionalFormatting>
  <conditionalFormatting sqref="AT18">
    <cfRule type="containsText" dxfId="4177" priority="156" operator="containsText" text="BAJA">
      <formula>NOT(ISERROR(SEARCH("BAJA",AT18)))</formula>
    </cfRule>
    <cfRule type="containsText" dxfId="4176" priority="157" operator="containsText" text="MEDIA">
      <formula>NOT(ISERROR(SEARCH("MEDIA",AT18)))</formula>
    </cfRule>
    <cfRule type="containsText" dxfId="4175" priority="158" operator="containsText" text="ALTA">
      <formula>NOT(ISERROR(SEARCH("ALTA",AT18)))</formula>
    </cfRule>
  </conditionalFormatting>
  <conditionalFormatting sqref="AT23">
    <cfRule type="containsText" dxfId="4174" priority="153" operator="containsText" text="BAJA">
      <formula>NOT(ISERROR(SEARCH("BAJA",AT23)))</formula>
    </cfRule>
    <cfRule type="containsText" dxfId="4173" priority="154" operator="containsText" text="MEDIA">
      <formula>NOT(ISERROR(SEARCH("MEDIA",AT23)))</formula>
    </cfRule>
    <cfRule type="containsText" dxfId="4172" priority="155" operator="containsText" text="ALTA">
      <formula>NOT(ISERROR(SEARCH("ALTA",AT23)))</formula>
    </cfRule>
  </conditionalFormatting>
  <conditionalFormatting sqref="AT28">
    <cfRule type="containsText" dxfId="4171" priority="150" operator="containsText" text="BAJA">
      <formula>NOT(ISERROR(SEARCH("BAJA",AT28)))</formula>
    </cfRule>
    <cfRule type="containsText" dxfId="4170" priority="151" operator="containsText" text="MEDIA">
      <formula>NOT(ISERROR(SEARCH("MEDIA",AT28)))</formula>
    </cfRule>
    <cfRule type="containsText" dxfId="4169" priority="152" operator="containsText" text="ALTA">
      <formula>NOT(ISERROR(SEARCH("ALTA",AT28)))</formula>
    </cfRule>
  </conditionalFormatting>
  <conditionalFormatting sqref="AT33">
    <cfRule type="containsText" dxfId="4168" priority="147" operator="containsText" text="BAJA">
      <formula>NOT(ISERROR(SEARCH("BAJA",AT33)))</formula>
    </cfRule>
    <cfRule type="containsText" dxfId="4167" priority="148" operator="containsText" text="MEDIA">
      <formula>NOT(ISERROR(SEARCH("MEDIA",AT33)))</formula>
    </cfRule>
    <cfRule type="containsText" dxfId="4166" priority="149" operator="containsText" text="ALTA">
      <formula>NOT(ISERROR(SEARCH("ALTA",AT33)))</formula>
    </cfRule>
  </conditionalFormatting>
  <conditionalFormatting sqref="AT38">
    <cfRule type="containsText" dxfId="4165" priority="144" operator="containsText" text="BAJA">
      <formula>NOT(ISERROR(SEARCH("BAJA",AT38)))</formula>
    </cfRule>
    <cfRule type="containsText" dxfId="4164" priority="145" operator="containsText" text="MEDIA">
      <formula>NOT(ISERROR(SEARCH("MEDIA",AT38)))</formula>
    </cfRule>
    <cfRule type="containsText" dxfId="4163" priority="146" operator="containsText" text="ALTA">
      <formula>NOT(ISERROR(SEARCH("ALTA",AT38)))</formula>
    </cfRule>
  </conditionalFormatting>
  <conditionalFormatting sqref="AT43">
    <cfRule type="containsText" dxfId="4162" priority="141" operator="containsText" text="BAJA">
      <formula>NOT(ISERROR(SEARCH("BAJA",AT43)))</formula>
    </cfRule>
    <cfRule type="containsText" dxfId="4161" priority="142" operator="containsText" text="MEDIA">
      <formula>NOT(ISERROR(SEARCH("MEDIA",AT43)))</formula>
    </cfRule>
    <cfRule type="containsText" dxfId="4160" priority="143" operator="containsText" text="ALTA">
      <formula>NOT(ISERROR(SEARCH("ALTA",AT43)))</formula>
    </cfRule>
  </conditionalFormatting>
  <conditionalFormatting sqref="AN8">
    <cfRule type="containsText" dxfId="4159" priority="138" operator="containsText" text="BAJA">
      <formula>NOT(ISERROR(SEARCH("BAJA",AN8)))</formula>
    </cfRule>
    <cfRule type="containsText" dxfId="4158" priority="139" operator="containsText" text="MEDIA">
      <formula>NOT(ISERROR(SEARCH("MEDIA",AN8)))</formula>
    </cfRule>
    <cfRule type="containsText" dxfId="4157" priority="140" operator="containsText" text="ALTA">
      <formula>NOT(ISERROR(SEARCH("ALTA",AN8)))</formula>
    </cfRule>
  </conditionalFormatting>
  <conditionalFormatting sqref="AO8">
    <cfRule type="containsText" dxfId="4156" priority="135" operator="containsText" text="BAJA">
      <formula>NOT(ISERROR(SEARCH("BAJA",AO8)))</formula>
    </cfRule>
    <cfRule type="containsText" dxfId="4155" priority="136" operator="containsText" text="MEDIA">
      <formula>NOT(ISERROR(SEARCH("MEDIA",AO8)))</formula>
    </cfRule>
    <cfRule type="containsText" dxfId="4154" priority="137" operator="containsText" text="ALTA">
      <formula>NOT(ISERROR(SEARCH("ALTA",AO8)))</formula>
    </cfRule>
  </conditionalFormatting>
  <conditionalFormatting sqref="AN13">
    <cfRule type="containsText" dxfId="4153" priority="132" operator="containsText" text="BAJA">
      <formula>NOT(ISERROR(SEARCH("BAJA",AN13)))</formula>
    </cfRule>
    <cfRule type="containsText" dxfId="4152" priority="133" operator="containsText" text="MEDIA">
      <formula>NOT(ISERROR(SEARCH("MEDIA",AN13)))</formula>
    </cfRule>
    <cfRule type="containsText" dxfId="4151" priority="134" operator="containsText" text="ALTA">
      <formula>NOT(ISERROR(SEARCH("ALTA",AN13)))</formula>
    </cfRule>
  </conditionalFormatting>
  <conditionalFormatting sqref="AO13">
    <cfRule type="containsText" dxfId="4150" priority="129" operator="containsText" text="BAJA">
      <formula>NOT(ISERROR(SEARCH("BAJA",AO13)))</formula>
    </cfRule>
    <cfRule type="containsText" dxfId="4149" priority="130" operator="containsText" text="MEDIA">
      <formula>NOT(ISERROR(SEARCH("MEDIA",AO13)))</formula>
    </cfRule>
    <cfRule type="containsText" dxfId="4148" priority="131" operator="containsText" text="ALTA">
      <formula>NOT(ISERROR(SEARCH("ALTA",AO13)))</formula>
    </cfRule>
  </conditionalFormatting>
  <conditionalFormatting sqref="AN18">
    <cfRule type="containsText" dxfId="4147" priority="126" operator="containsText" text="BAJA">
      <formula>NOT(ISERROR(SEARCH("BAJA",AN18)))</formula>
    </cfRule>
    <cfRule type="containsText" dxfId="4146" priority="127" operator="containsText" text="MEDIA">
      <formula>NOT(ISERROR(SEARCH("MEDIA",AN18)))</formula>
    </cfRule>
    <cfRule type="containsText" dxfId="4145" priority="128" operator="containsText" text="ALTA">
      <formula>NOT(ISERROR(SEARCH("ALTA",AN18)))</formula>
    </cfRule>
  </conditionalFormatting>
  <conditionalFormatting sqref="AO18">
    <cfRule type="containsText" dxfId="4144" priority="123" operator="containsText" text="BAJA">
      <formula>NOT(ISERROR(SEARCH("BAJA",AO18)))</formula>
    </cfRule>
    <cfRule type="containsText" dxfId="4143" priority="124" operator="containsText" text="MEDIA">
      <formula>NOT(ISERROR(SEARCH("MEDIA",AO18)))</formula>
    </cfRule>
    <cfRule type="containsText" dxfId="4142" priority="125" operator="containsText" text="ALTA">
      <formula>NOT(ISERROR(SEARCH("ALTA",AO18)))</formula>
    </cfRule>
  </conditionalFormatting>
  <conditionalFormatting sqref="AN23">
    <cfRule type="containsText" dxfId="4141" priority="120" operator="containsText" text="BAJA">
      <formula>NOT(ISERROR(SEARCH("BAJA",AN23)))</formula>
    </cfRule>
    <cfRule type="containsText" dxfId="4140" priority="121" operator="containsText" text="MEDIA">
      <formula>NOT(ISERROR(SEARCH("MEDIA",AN23)))</formula>
    </cfRule>
    <cfRule type="containsText" dxfId="4139" priority="122" operator="containsText" text="ALTA">
      <formula>NOT(ISERROR(SEARCH("ALTA",AN23)))</formula>
    </cfRule>
  </conditionalFormatting>
  <conditionalFormatting sqref="AO23">
    <cfRule type="containsText" dxfId="4138" priority="117" operator="containsText" text="BAJA">
      <formula>NOT(ISERROR(SEARCH("BAJA",AO23)))</formula>
    </cfRule>
    <cfRule type="containsText" dxfId="4137" priority="118" operator="containsText" text="MEDIA">
      <formula>NOT(ISERROR(SEARCH("MEDIA",AO23)))</formula>
    </cfRule>
    <cfRule type="containsText" dxfId="4136" priority="119" operator="containsText" text="ALTA">
      <formula>NOT(ISERROR(SEARCH("ALTA",AO23)))</formula>
    </cfRule>
  </conditionalFormatting>
  <conditionalFormatting sqref="AN28">
    <cfRule type="containsText" dxfId="4135" priority="114" operator="containsText" text="BAJA">
      <formula>NOT(ISERROR(SEARCH("BAJA",AN28)))</formula>
    </cfRule>
    <cfRule type="containsText" dxfId="4134" priority="115" operator="containsText" text="MEDIA">
      <formula>NOT(ISERROR(SEARCH("MEDIA",AN28)))</formula>
    </cfRule>
    <cfRule type="containsText" dxfId="4133" priority="116" operator="containsText" text="ALTA">
      <formula>NOT(ISERROR(SEARCH("ALTA",AN28)))</formula>
    </cfRule>
  </conditionalFormatting>
  <conditionalFormatting sqref="AO28">
    <cfRule type="containsText" dxfId="4132" priority="111" operator="containsText" text="BAJA">
      <formula>NOT(ISERROR(SEARCH("BAJA",AO28)))</formula>
    </cfRule>
    <cfRule type="containsText" dxfId="4131" priority="112" operator="containsText" text="MEDIA">
      <formula>NOT(ISERROR(SEARCH("MEDIA",AO28)))</formula>
    </cfRule>
    <cfRule type="containsText" dxfId="4130" priority="113" operator="containsText" text="ALTA">
      <formula>NOT(ISERROR(SEARCH("ALTA",AO28)))</formula>
    </cfRule>
  </conditionalFormatting>
  <conditionalFormatting sqref="AN33">
    <cfRule type="containsText" dxfId="4129" priority="108" operator="containsText" text="BAJA">
      <formula>NOT(ISERROR(SEARCH("BAJA",AN33)))</formula>
    </cfRule>
    <cfRule type="containsText" dxfId="4128" priority="109" operator="containsText" text="MEDIA">
      <formula>NOT(ISERROR(SEARCH("MEDIA",AN33)))</formula>
    </cfRule>
    <cfRule type="containsText" dxfId="4127" priority="110" operator="containsText" text="ALTA">
      <formula>NOT(ISERROR(SEARCH("ALTA",AN33)))</formula>
    </cfRule>
  </conditionalFormatting>
  <conditionalFormatting sqref="AO33">
    <cfRule type="containsText" dxfId="4126" priority="105" operator="containsText" text="BAJA">
      <formula>NOT(ISERROR(SEARCH("BAJA",AO33)))</formula>
    </cfRule>
    <cfRule type="containsText" dxfId="4125" priority="106" operator="containsText" text="MEDIA">
      <formula>NOT(ISERROR(SEARCH("MEDIA",AO33)))</formula>
    </cfRule>
    <cfRule type="containsText" dxfId="4124" priority="107" operator="containsText" text="ALTA">
      <formula>NOT(ISERROR(SEARCH("ALTA",AO33)))</formula>
    </cfRule>
  </conditionalFormatting>
  <conditionalFormatting sqref="AN38">
    <cfRule type="containsText" dxfId="4123" priority="102" operator="containsText" text="BAJA">
      <formula>NOT(ISERROR(SEARCH("BAJA",AN38)))</formula>
    </cfRule>
    <cfRule type="containsText" dxfId="4122" priority="103" operator="containsText" text="MEDIA">
      <formula>NOT(ISERROR(SEARCH("MEDIA",AN38)))</formula>
    </cfRule>
    <cfRule type="containsText" dxfId="4121" priority="104" operator="containsText" text="ALTA">
      <formula>NOT(ISERROR(SEARCH("ALTA",AN38)))</formula>
    </cfRule>
  </conditionalFormatting>
  <conditionalFormatting sqref="AO38">
    <cfRule type="containsText" dxfId="4120" priority="99" operator="containsText" text="BAJA">
      <formula>NOT(ISERROR(SEARCH("BAJA",AO38)))</formula>
    </cfRule>
    <cfRule type="containsText" dxfId="4119" priority="100" operator="containsText" text="MEDIA">
      <formula>NOT(ISERROR(SEARCH("MEDIA",AO38)))</formula>
    </cfRule>
    <cfRule type="containsText" dxfId="4118" priority="101" operator="containsText" text="ALTA">
      <formula>NOT(ISERROR(SEARCH("ALTA",AO38)))</formula>
    </cfRule>
  </conditionalFormatting>
  <conditionalFormatting sqref="AN43">
    <cfRule type="containsText" dxfId="4117" priority="96" operator="containsText" text="BAJA">
      <formula>NOT(ISERROR(SEARCH("BAJA",AN43)))</formula>
    </cfRule>
    <cfRule type="containsText" dxfId="4116" priority="97" operator="containsText" text="MEDIA">
      <formula>NOT(ISERROR(SEARCH("MEDIA",AN43)))</formula>
    </cfRule>
    <cfRule type="containsText" dxfId="4115" priority="98" operator="containsText" text="ALTA">
      <formula>NOT(ISERROR(SEARCH("ALTA",AN43)))</formula>
    </cfRule>
  </conditionalFormatting>
  <conditionalFormatting sqref="AO43">
    <cfRule type="containsText" dxfId="4114" priority="93" operator="containsText" text="BAJA">
      <formula>NOT(ISERROR(SEARCH("BAJA",AO43)))</formula>
    </cfRule>
    <cfRule type="containsText" dxfId="4113" priority="94" operator="containsText" text="MEDIA">
      <formula>NOT(ISERROR(SEARCH("MEDIA",AO43)))</formula>
    </cfRule>
    <cfRule type="containsText" dxfId="4112" priority="95" operator="containsText" text="ALTA">
      <formula>NOT(ISERROR(SEARCH("ALTA",AO43)))</formula>
    </cfRule>
  </conditionalFormatting>
  <conditionalFormatting sqref="X3">
    <cfRule type="containsText" dxfId="4111" priority="90" operator="containsText" text="BAJA">
      <formula>NOT(ISERROR(SEARCH("BAJA",X3)))</formula>
    </cfRule>
    <cfRule type="containsText" dxfId="4110" priority="91" operator="containsText" text="MEDIA">
      <formula>NOT(ISERROR(SEARCH("MEDIA",X3)))</formula>
    </cfRule>
    <cfRule type="containsText" dxfId="4109" priority="92" operator="containsText" text="ALTA">
      <formula>NOT(ISERROR(SEARCH("ALTA",X3)))</formula>
    </cfRule>
  </conditionalFormatting>
  <conditionalFormatting sqref="AP8 AP13 AP18 AP23 AP28 AP33 AP38 AP43">
    <cfRule type="containsText" dxfId="4108" priority="87" operator="containsText" text="BAJA">
      <formula>NOT(ISERROR(SEARCH("BAJA",AP8)))</formula>
    </cfRule>
    <cfRule type="containsText" dxfId="4107" priority="88" operator="containsText" text="MEDIA">
      <formula>NOT(ISERROR(SEARCH("MEDIA",AP8)))</formula>
    </cfRule>
    <cfRule type="containsText" dxfId="4106" priority="89" operator="containsText" text="ALTA">
      <formula>NOT(ISERROR(SEARCH("ALTA",AP8)))</formula>
    </cfRule>
  </conditionalFormatting>
  <conditionalFormatting sqref="AR3">
    <cfRule type="containsText" dxfId="4105" priority="84" operator="containsText" text="BAJA">
      <formula>NOT(ISERROR(SEARCH("BAJA",AR3)))</formula>
    </cfRule>
    <cfRule type="containsText" dxfId="4104" priority="85" operator="containsText" text="MEDIA">
      <formula>NOT(ISERROR(SEARCH("MEDIA",AR3)))</formula>
    </cfRule>
    <cfRule type="containsText" dxfId="4103" priority="86" operator="containsText" text="ALTA">
      <formula>NOT(ISERROR(SEARCH("ALTA",AR3)))</formula>
    </cfRule>
  </conditionalFormatting>
  <conditionalFormatting sqref="AS3">
    <cfRule type="containsText" dxfId="4102" priority="81" operator="containsText" text="BAJA">
      <formula>NOT(ISERROR(SEARCH("BAJA",AS3)))</formula>
    </cfRule>
    <cfRule type="containsText" dxfId="4101" priority="82" operator="containsText" text="MEDIA">
      <formula>NOT(ISERROR(SEARCH("MEDIA",AS3)))</formula>
    </cfRule>
    <cfRule type="containsText" dxfId="4100" priority="83" operator="containsText" text="ALTA">
      <formula>NOT(ISERROR(SEARCH("ALTA",AS3)))</formula>
    </cfRule>
  </conditionalFormatting>
  <conditionalFormatting sqref="AR8">
    <cfRule type="containsText" dxfId="4099" priority="78" operator="containsText" text="BAJA">
      <formula>NOT(ISERROR(SEARCH("BAJA",AR8)))</formula>
    </cfRule>
    <cfRule type="containsText" dxfId="4098" priority="79" operator="containsText" text="MEDIA">
      <formula>NOT(ISERROR(SEARCH("MEDIA",AR8)))</formula>
    </cfRule>
    <cfRule type="containsText" dxfId="4097" priority="80" operator="containsText" text="ALTA">
      <formula>NOT(ISERROR(SEARCH("ALTA",AR8)))</formula>
    </cfRule>
  </conditionalFormatting>
  <conditionalFormatting sqref="AS8">
    <cfRule type="containsText" dxfId="4096" priority="75" operator="containsText" text="BAJA">
      <formula>NOT(ISERROR(SEARCH("BAJA",AS8)))</formula>
    </cfRule>
    <cfRule type="containsText" dxfId="4095" priority="76" operator="containsText" text="MEDIA">
      <formula>NOT(ISERROR(SEARCH("MEDIA",AS8)))</formula>
    </cfRule>
    <cfRule type="containsText" dxfId="4094" priority="77" operator="containsText" text="ALTA">
      <formula>NOT(ISERROR(SEARCH("ALTA",AS8)))</formula>
    </cfRule>
  </conditionalFormatting>
  <conditionalFormatting sqref="AR13">
    <cfRule type="containsText" dxfId="4093" priority="72" operator="containsText" text="BAJA">
      <formula>NOT(ISERROR(SEARCH("BAJA",AR13)))</formula>
    </cfRule>
    <cfRule type="containsText" dxfId="4092" priority="73" operator="containsText" text="MEDIA">
      <formula>NOT(ISERROR(SEARCH("MEDIA",AR13)))</formula>
    </cfRule>
    <cfRule type="containsText" dxfId="4091" priority="74" operator="containsText" text="ALTA">
      <formula>NOT(ISERROR(SEARCH("ALTA",AR13)))</formula>
    </cfRule>
  </conditionalFormatting>
  <conditionalFormatting sqref="AS13">
    <cfRule type="containsText" dxfId="4090" priority="69" operator="containsText" text="BAJA">
      <formula>NOT(ISERROR(SEARCH("BAJA",AS13)))</formula>
    </cfRule>
    <cfRule type="containsText" dxfId="4089" priority="70" operator="containsText" text="MEDIA">
      <formula>NOT(ISERROR(SEARCH("MEDIA",AS13)))</formula>
    </cfRule>
    <cfRule type="containsText" dxfId="4088" priority="71" operator="containsText" text="ALTA">
      <formula>NOT(ISERROR(SEARCH("ALTA",AS13)))</formula>
    </cfRule>
  </conditionalFormatting>
  <conditionalFormatting sqref="AR18">
    <cfRule type="containsText" dxfId="4087" priority="66" operator="containsText" text="BAJA">
      <formula>NOT(ISERROR(SEARCH("BAJA",AR18)))</formula>
    </cfRule>
    <cfRule type="containsText" dxfId="4086" priority="67" operator="containsText" text="MEDIA">
      <formula>NOT(ISERROR(SEARCH("MEDIA",AR18)))</formula>
    </cfRule>
    <cfRule type="containsText" dxfId="4085" priority="68" operator="containsText" text="ALTA">
      <formula>NOT(ISERROR(SEARCH("ALTA",AR18)))</formula>
    </cfRule>
  </conditionalFormatting>
  <conditionalFormatting sqref="AS18">
    <cfRule type="containsText" dxfId="4084" priority="63" operator="containsText" text="BAJA">
      <formula>NOT(ISERROR(SEARCH("BAJA",AS18)))</formula>
    </cfRule>
    <cfRule type="containsText" dxfId="4083" priority="64" operator="containsText" text="MEDIA">
      <formula>NOT(ISERROR(SEARCH("MEDIA",AS18)))</formula>
    </cfRule>
    <cfRule type="containsText" dxfId="4082" priority="65" operator="containsText" text="ALTA">
      <formula>NOT(ISERROR(SEARCH("ALTA",AS18)))</formula>
    </cfRule>
  </conditionalFormatting>
  <conditionalFormatting sqref="AR23">
    <cfRule type="containsText" dxfId="4081" priority="60" operator="containsText" text="BAJA">
      <formula>NOT(ISERROR(SEARCH("BAJA",AR23)))</formula>
    </cfRule>
    <cfRule type="containsText" dxfId="4080" priority="61" operator="containsText" text="MEDIA">
      <formula>NOT(ISERROR(SEARCH("MEDIA",AR23)))</formula>
    </cfRule>
    <cfRule type="containsText" dxfId="4079" priority="62" operator="containsText" text="ALTA">
      <formula>NOT(ISERROR(SEARCH("ALTA",AR23)))</formula>
    </cfRule>
  </conditionalFormatting>
  <conditionalFormatting sqref="AS23">
    <cfRule type="containsText" dxfId="4078" priority="57" operator="containsText" text="BAJA">
      <formula>NOT(ISERROR(SEARCH("BAJA",AS23)))</formula>
    </cfRule>
    <cfRule type="containsText" dxfId="4077" priority="58" operator="containsText" text="MEDIA">
      <formula>NOT(ISERROR(SEARCH("MEDIA",AS23)))</formula>
    </cfRule>
    <cfRule type="containsText" dxfId="4076" priority="59" operator="containsText" text="ALTA">
      <formula>NOT(ISERROR(SEARCH("ALTA",AS23)))</formula>
    </cfRule>
  </conditionalFormatting>
  <conditionalFormatting sqref="AR28">
    <cfRule type="containsText" dxfId="4075" priority="54" operator="containsText" text="BAJA">
      <formula>NOT(ISERROR(SEARCH("BAJA",AR28)))</formula>
    </cfRule>
    <cfRule type="containsText" dxfId="4074" priority="55" operator="containsText" text="MEDIA">
      <formula>NOT(ISERROR(SEARCH("MEDIA",AR28)))</formula>
    </cfRule>
    <cfRule type="containsText" dxfId="4073" priority="56" operator="containsText" text="ALTA">
      <formula>NOT(ISERROR(SEARCH("ALTA",AR28)))</formula>
    </cfRule>
  </conditionalFormatting>
  <conditionalFormatting sqref="AS28">
    <cfRule type="containsText" dxfId="4072" priority="51" operator="containsText" text="BAJA">
      <formula>NOT(ISERROR(SEARCH("BAJA",AS28)))</formula>
    </cfRule>
    <cfRule type="containsText" dxfId="4071" priority="52" operator="containsText" text="MEDIA">
      <formula>NOT(ISERROR(SEARCH("MEDIA",AS28)))</formula>
    </cfRule>
    <cfRule type="containsText" dxfId="4070" priority="53" operator="containsText" text="ALTA">
      <formula>NOT(ISERROR(SEARCH("ALTA",AS28)))</formula>
    </cfRule>
  </conditionalFormatting>
  <conditionalFormatting sqref="AR33">
    <cfRule type="containsText" dxfId="4069" priority="48" operator="containsText" text="BAJA">
      <formula>NOT(ISERROR(SEARCH("BAJA",AR33)))</formula>
    </cfRule>
    <cfRule type="containsText" dxfId="4068" priority="49" operator="containsText" text="MEDIA">
      <formula>NOT(ISERROR(SEARCH("MEDIA",AR33)))</formula>
    </cfRule>
    <cfRule type="containsText" dxfId="4067" priority="50" operator="containsText" text="ALTA">
      <formula>NOT(ISERROR(SEARCH("ALTA",AR33)))</formula>
    </cfRule>
  </conditionalFormatting>
  <conditionalFormatting sqref="AS33">
    <cfRule type="containsText" dxfId="4066" priority="45" operator="containsText" text="BAJA">
      <formula>NOT(ISERROR(SEARCH("BAJA",AS33)))</formula>
    </cfRule>
    <cfRule type="containsText" dxfId="4065" priority="46" operator="containsText" text="MEDIA">
      <formula>NOT(ISERROR(SEARCH("MEDIA",AS33)))</formula>
    </cfRule>
    <cfRule type="containsText" dxfId="4064" priority="47" operator="containsText" text="ALTA">
      <formula>NOT(ISERROR(SEARCH("ALTA",AS33)))</formula>
    </cfRule>
  </conditionalFormatting>
  <conditionalFormatting sqref="AR38">
    <cfRule type="containsText" dxfId="4063" priority="42" operator="containsText" text="BAJA">
      <formula>NOT(ISERROR(SEARCH("BAJA",AR38)))</formula>
    </cfRule>
    <cfRule type="containsText" dxfId="4062" priority="43" operator="containsText" text="MEDIA">
      <formula>NOT(ISERROR(SEARCH("MEDIA",AR38)))</formula>
    </cfRule>
    <cfRule type="containsText" dxfId="4061" priority="44" operator="containsText" text="ALTA">
      <formula>NOT(ISERROR(SEARCH("ALTA",AR38)))</formula>
    </cfRule>
  </conditionalFormatting>
  <conditionalFormatting sqref="AS38">
    <cfRule type="containsText" dxfId="4060" priority="39" operator="containsText" text="BAJA">
      <formula>NOT(ISERROR(SEARCH("BAJA",AS38)))</formula>
    </cfRule>
    <cfRule type="containsText" dxfId="4059" priority="40" operator="containsText" text="MEDIA">
      <formula>NOT(ISERROR(SEARCH("MEDIA",AS38)))</formula>
    </cfRule>
    <cfRule type="containsText" dxfId="4058" priority="41" operator="containsText" text="ALTA">
      <formula>NOT(ISERROR(SEARCH("ALTA",AS38)))</formula>
    </cfRule>
  </conditionalFormatting>
  <conditionalFormatting sqref="AR43">
    <cfRule type="containsText" dxfId="4057" priority="36" operator="containsText" text="BAJA">
      <formula>NOT(ISERROR(SEARCH("BAJA",AR43)))</formula>
    </cfRule>
    <cfRule type="containsText" dxfId="4056" priority="37" operator="containsText" text="MEDIA">
      <formula>NOT(ISERROR(SEARCH("MEDIA",AR43)))</formula>
    </cfRule>
    <cfRule type="containsText" dxfId="4055" priority="38" operator="containsText" text="ALTA">
      <formula>NOT(ISERROR(SEARCH("ALTA",AR43)))</formula>
    </cfRule>
  </conditionalFormatting>
  <conditionalFormatting sqref="AS43">
    <cfRule type="containsText" dxfId="4054" priority="33" operator="containsText" text="BAJA">
      <formula>NOT(ISERROR(SEARCH("BAJA",AS43)))</formula>
    </cfRule>
    <cfRule type="containsText" dxfId="4053" priority="34" operator="containsText" text="MEDIA">
      <formula>NOT(ISERROR(SEARCH("MEDIA",AS43)))</formula>
    </cfRule>
    <cfRule type="containsText" dxfId="4052" priority="35" operator="containsText" text="ALTA">
      <formula>NOT(ISERROR(SEARCH("ALTA",AS43)))</formula>
    </cfRule>
  </conditionalFormatting>
  <conditionalFormatting sqref="P9:P11">
    <cfRule type="containsText" dxfId="4051" priority="25" operator="containsText" text="BAJA">
      <formula>NOT(ISERROR(SEARCH("BAJA",P9)))</formula>
    </cfRule>
    <cfRule type="containsText" dxfId="4050" priority="26" operator="containsText" text="MEDIA">
      <formula>NOT(ISERROR(SEARCH("MEDIA",P9)))</formula>
    </cfRule>
    <cfRule type="containsText" dxfId="4049" priority="27" operator="containsText" text="ALTA">
      <formula>NOT(ISERROR(SEARCH("ALTA",P9)))</formula>
    </cfRule>
  </conditionalFormatting>
  <conditionalFormatting sqref="P3:P4">
    <cfRule type="containsText" dxfId="4048" priority="22" operator="containsText" text="BAJA">
      <formula>NOT(ISERROR(SEARCH("BAJA",P3)))</formula>
    </cfRule>
    <cfRule type="containsText" dxfId="4047" priority="23" operator="containsText" text="MEDIA">
      <formula>NOT(ISERROR(SEARCH("MEDIA",P3)))</formula>
    </cfRule>
    <cfRule type="containsText" dxfId="4046" priority="24" operator="containsText" text="ALTA">
      <formula>NOT(ISERROR(SEARCH("ALTA",P3)))</formula>
    </cfRule>
  </conditionalFormatting>
  <conditionalFormatting sqref="T5">
    <cfRule type="containsText" dxfId="4045" priority="19" operator="containsText" text="BAJA">
      <formula>NOT(ISERROR(SEARCH("BAJA",T5)))</formula>
    </cfRule>
    <cfRule type="containsText" dxfId="4044" priority="20" operator="containsText" text="MEDIA">
      <formula>NOT(ISERROR(SEARCH("MEDIA",T5)))</formula>
    </cfRule>
    <cfRule type="containsText" dxfId="4043" priority="21" operator="containsText" text="ALTA">
      <formula>NOT(ISERROR(SEARCH("ALTA",T5)))</formula>
    </cfRule>
  </conditionalFormatting>
  <conditionalFormatting sqref="U5">
    <cfRule type="containsText" dxfId="4042" priority="16" operator="containsText" text="BAJA">
      <formula>NOT(ISERROR(SEARCH("BAJA",U5)))</formula>
    </cfRule>
    <cfRule type="containsText" dxfId="4041" priority="17" operator="containsText" text="MEDIA">
      <formula>NOT(ISERROR(SEARCH("MEDIA",U5)))</formula>
    </cfRule>
    <cfRule type="containsText" dxfId="4040" priority="18" operator="containsText" text="ALTA">
      <formula>NOT(ISERROR(SEARCH("ALTA",U5)))</formula>
    </cfRule>
  </conditionalFormatting>
  <conditionalFormatting sqref="Y11">
    <cfRule type="containsText" dxfId="4039" priority="13" operator="containsText" text="BAJA">
      <formula>NOT(ISERROR(SEARCH("BAJA",Y11)))</formula>
    </cfRule>
    <cfRule type="containsText" dxfId="4038" priority="14" operator="containsText" text="MEDIA">
      <formula>NOT(ISERROR(SEARCH("MEDIA",Y11)))</formula>
    </cfRule>
    <cfRule type="containsText" dxfId="4037" priority="15" operator="containsText" text="ALTA">
      <formula>NOT(ISERROR(SEARCH("ALTA",Y11)))</formula>
    </cfRule>
  </conditionalFormatting>
  <conditionalFormatting sqref="P5">
    <cfRule type="containsText" dxfId="4036" priority="10" operator="containsText" text="BAJA">
      <formula>NOT(ISERROR(SEARCH("BAJA",P5)))</formula>
    </cfRule>
    <cfRule type="containsText" dxfId="4035" priority="11" operator="containsText" text="MEDIA">
      <formula>NOT(ISERROR(SEARCH("MEDIA",P5)))</formula>
    </cfRule>
    <cfRule type="containsText" dxfId="4034" priority="12" operator="containsText" text="ALTA">
      <formula>NOT(ISERROR(SEARCH("ALTA",P5)))</formula>
    </cfRule>
  </conditionalFormatting>
  <conditionalFormatting sqref="V9">
    <cfRule type="containsText" dxfId="4033" priority="7" operator="containsText" text="BAJA">
      <formula>NOT(ISERROR(SEARCH("BAJA",V9)))</formula>
    </cfRule>
    <cfRule type="containsText" dxfId="4032" priority="8" operator="containsText" text="MEDIA">
      <formula>NOT(ISERROR(SEARCH("MEDIA",V9)))</formula>
    </cfRule>
    <cfRule type="containsText" dxfId="4031" priority="9" operator="containsText" text="ALTA">
      <formula>NOT(ISERROR(SEARCH("ALTA",V9)))</formula>
    </cfRule>
  </conditionalFormatting>
  <conditionalFormatting sqref="X10">
    <cfRule type="containsText" dxfId="4030" priority="4" operator="containsText" text="BAJA">
      <formula>NOT(ISERROR(SEARCH("BAJA",X10)))</formula>
    </cfRule>
    <cfRule type="containsText" dxfId="4029" priority="5" operator="containsText" text="MEDIA">
      <formula>NOT(ISERROR(SEARCH("MEDIA",X10)))</formula>
    </cfRule>
    <cfRule type="containsText" dxfId="4028" priority="6" operator="containsText" text="ALTA">
      <formula>NOT(ISERROR(SEARCH("ALTA",X10)))</formula>
    </cfRule>
  </conditionalFormatting>
  <conditionalFormatting sqref="Y10">
    <cfRule type="containsText" dxfId="4027" priority="1" operator="containsText" text="BAJA">
      <formula>NOT(ISERROR(SEARCH("BAJA",Y10)))</formula>
    </cfRule>
    <cfRule type="containsText" dxfId="4026" priority="2" operator="containsText" text="MEDIA">
      <formula>NOT(ISERROR(SEARCH("MEDIA",Y10)))</formula>
    </cfRule>
    <cfRule type="containsText" dxfId="4025" priority="3" operator="containsText" text="ALTA">
      <formula>NOT(ISERROR(SEARCH("ALTA",Y10)))</formula>
    </cfRule>
  </conditionalFormatting>
  <dataValidations count="10">
    <dataValidation type="list" allowBlank="1" showInputMessage="1" showErrorMessage="1" sqref="AP3:AP47" xr:uid="{3D10F5F5-E565-496C-97DA-09E6FB9B4DEC}">
      <formula1>"Todas están gestionadas,Faltan causas por gestionar"</formula1>
    </dataValidation>
    <dataValidation type="list" allowBlank="1" showInputMessage="1" showErrorMessage="1" sqref="W3:W47" xr:uid="{81661FFE-9C89-4A6D-876D-BCA9BD72F775}">
      <formula1>"Completo,Incompleto,No lo está"</formula1>
    </dataValidation>
    <dataValidation type="list" allowBlank="1" showInputMessage="1" showErrorMessage="1" sqref="AI3:AI47" xr:uid="{5368264A-6460-4E2C-8A0F-AFC39E723D21}">
      <formula1>"Completa,Incompleta,No existe"</formula1>
    </dataValidation>
    <dataValidation type="list" allowBlank="1" showInputMessage="1" showErrorMessage="1" sqref="R3:R47" xr:uid="{E1C83B92-61BC-445B-8E6B-CE65AE872B35}">
      <formula1>"Confiable,No confiable"</formula1>
    </dataValidation>
    <dataValidation type="list" allowBlank="1" showInputMessage="1" showErrorMessage="1" sqref="P3:P47" xr:uid="{7B5D1B10-F81F-46BB-8DF9-67D2D5927C13}">
      <formula1>"Prevenir,Detectar,No es un control"</formula1>
    </dataValidation>
    <dataValidation type="list" allowBlank="1" showInputMessage="1" showErrorMessage="1" sqref="AF3:AF47" xr:uid="{50E1ABE1-D3EA-41F1-8E91-510CF255743A}">
      <formula1>"Oportuna,Inoportuna"</formula1>
    </dataValidation>
    <dataValidation type="list" allowBlank="1" showInputMessage="1" showErrorMessage="1" sqref="AC3:AC47" xr:uid="{6420AACE-9A56-47A0-94CD-81465020C238}">
      <formula1>"Adecuado,Inadecuado"</formula1>
    </dataValidation>
    <dataValidation type="list" allowBlank="1" showInputMessage="1" showErrorMessage="1" sqref="Z3:Z47" xr:uid="{E0BDFF09-DE6E-4A33-BE42-CA3819216270}">
      <formula1>"Asignado,No Asignado"</formula1>
    </dataValidation>
    <dataValidation type="list" allowBlank="1" showInputMessage="1" showErrorMessage="1" sqref="AE3:AE47" xr:uid="{01822BB2-DFCD-459E-881C-54F85BC5DDB9}">
      <formula1>"Manual,Automático"</formula1>
    </dataValidation>
    <dataValidation type="list" allowBlank="1" showInputMessage="1" showErrorMessage="1" sqref="A3:A47 T3:T47" xr:uid="{A7E8580F-6618-40D5-A5A7-347BF9344EFA}">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31" operator="equal" id="{BC2141A4-DB9C-40FE-90C2-B2FF535CEE6F}">
            <xm:f>'[Matriz de Riesgos Financiera 2020NM.xlsx]Tablas'!#REF!</xm:f>
            <x14:dxf>
              <font>
                <b/>
                <i val="0"/>
                <color rgb="FFFFC000"/>
              </font>
            </x14:dxf>
          </x14:cfRule>
          <x14:cfRule type="cellIs" priority="32" operator="equal" id="{9ABAAE0F-948C-4674-8D25-D5F05F65B7E1}">
            <xm:f>'[Matriz de Riesgos Financiera 2020NM.xlsx]Tablas'!#REF!</xm:f>
            <x14:dxf>
              <font>
                <b/>
                <i val="0"/>
                <color rgb="FFC00000"/>
              </font>
            </x14:dxf>
          </x14:cfRule>
          <xm:sqref>BB3:BB47</xm:sqref>
        </x14:conditionalFormatting>
        <x14:conditionalFormatting xmlns:xm="http://schemas.microsoft.com/office/excel/2006/main">
          <x14:cfRule type="cellIs" priority="28" operator="equal" id="{7D6CBD54-52C5-4505-9109-08400B2A553D}">
            <xm:f>'[Matriz de Riesgos Financiera 2020NM.xlsx]Tablas'!#REF!</xm:f>
            <x14:dxf>
              <font>
                <b/>
                <i val="0"/>
              </font>
              <fill>
                <patternFill>
                  <bgColor rgb="FF92D050"/>
                </patternFill>
              </fill>
            </x14:dxf>
          </x14:cfRule>
          <x14:cfRule type="cellIs" priority="29" operator="equal" id="{5A8AC34A-A090-494F-95AA-64B5BA8C85C0}">
            <xm:f>'[Matriz de Riesgos Financiera 2020NM.xlsx]Tablas'!#REF!</xm:f>
            <x14:dxf>
              <font>
                <b/>
                <i val="0"/>
              </font>
              <fill>
                <patternFill>
                  <bgColor rgb="FFFFFF00"/>
                </patternFill>
              </fill>
            </x14:dxf>
          </x14:cfRule>
          <x14:cfRule type="cellIs" priority="30" operator="equal" id="{1EA30D85-F203-4970-8210-34190FEFB002}">
            <xm:f>'[Matriz de Riesgos Financiera 2020NM.xlsx]Tablas'!#REF!</xm:f>
            <x14:dxf>
              <font>
                <b/>
                <i val="0"/>
                <color theme="0"/>
              </font>
              <fill>
                <patternFill>
                  <bgColor rgb="FFFF0000"/>
                </patternFill>
              </fill>
            </x14:dxf>
          </x14:cfRule>
          <xm:sqref>BA3:BA47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EB2C8BD-28E6-4A2C-BE26-E280CD0AF9C9}">
          <x14:formula1>
            <xm:f>'Y:\5 Gestión de Riesgos ACTUALIZADOS DICIEMBRE 2019\[Matriz de Riesgos Financiera 2020NM.xlsx]Tablas'!#REF!</xm:f>
          </x14:formula1>
          <xm:sqref>B3:B47</xm:sqref>
        </x14:dataValidation>
        <x14:dataValidation type="list" allowBlank="1" showInputMessage="1" showErrorMessage="1" xr:uid="{00EB0409-DF93-4295-94F2-8C91EC823C65}">
          <x14:formula1>
            <xm:f>'Y:\5 Gestión de Riesgos ACTUALIZADOS DICIEMBRE 2019\[Matriz de Riesgos Financiera 2020NM.xlsx]Tablas'!#REF!</xm:f>
          </x14:formula1>
          <xm:sqref>C3:C47</xm:sqref>
        </x14:dataValidation>
        <x14:dataValidation type="list" allowBlank="1" showInputMessage="1" showErrorMessage="1" xr:uid="{4971847A-1935-410F-9F3E-06140EDECA98}">
          <x14:formula1>
            <xm:f>'Y:\5 Gestión de Riesgos ACTUALIZADOS DICIEMBRE 2019\[Matriz de Riesgos Financiera 2020NM.xlsx]Tablas'!#REF!</xm:f>
          </x14:formula1>
          <xm:sqref>J3:J47</xm:sqref>
        </x14:dataValidation>
        <x14:dataValidation type="list" allowBlank="1" showInputMessage="1" showErrorMessage="1" xr:uid="{CC526C3D-13D8-4FE4-8BAF-AD6B4DC7B520}">
          <x14:formula1>
            <xm:f>'Y:\5 Gestión de Riesgos ACTUALIZADOS DICIEMBRE 2019\[Matriz de Riesgos Financiera 2020NM.xlsx]Tablas'!#REF!</xm:f>
          </x14:formula1>
          <xm:sqref>H3:H47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57EC7-E7CC-4D3B-9DA3-203DD2C71E36}">
  <dimension ref="A1:BU46"/>
  <sheetViews>
    <sheetView topLeftCell="A10" workbookViewId="0">
      <selection activeCell="F3" sqref="F3:F7"/>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43.7109375" style="3" customWidth="1"/>
    <col min="15" max="15" width="75.14062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51.5703125" style="3" customWidth="1"/>
    <col min="23" max="23" width="12.7109375" style="3" customWidth="1"/>
    <col min="24" max="24" width="4.42578125" style="3" hidden="1" customWidth="1"/>
    <col min="25" max="25" width="30.570312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9.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51.5703125" style="4" customWidth="1"/>
    <col min="57" max="57" width="20.425781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102" x14ac:dyDescent="0.25">
      <c r="A3" s="183" t="s">
        <v>141</v>
      </c>
      <c r="B3" s="136" t="s">
        <v>48</v>
      </c>
      <c r="C3" s="136" t="s">
        <v>63</v>
      </c>
      <c r="D3" s="271" t="s">
        <v>544</v>
      </c>
      <c r="E3" s="271" t="s">
        <v>545</v>
      </c>
      <c r="F3" s="271" t="s">
        <v>546</v>
      </c>
      <c r="G3" s="272" t="s">
        <v>547</v>
      </c>
      <c r="H3" s="145" t="s">
        <v>19</v>
      </c>
      <c r="I3" s="118">
        <f>IF(H3="","",VLOOKUP(H3,[7]Tablas!$A$2:$B$6,2,FALSE))</f>
        <v>4</v>
      </c>
      <c r="J3" s="197" t="s">
        <v>17</v>
      </c>
      <c r="K3" s="118">
        <f>IF(J3="","",VLOOKUP(J3,[7]Tablas!$E$2:$F$6,2,FALSE))</f>
        <v>4</v>
      </c>
      <c r="L3" s="118" t="str">
        <f>IFERROR(VLOOKUP(M3,[7]Tablas!$F$9:$G$22,2,FALSE),"")</f>
        <v>ALTA</v>
      </c>
      <c r="M3" s="115">
        <f>IFERROR(+I3*K3,"")</f>
        <v>16</v>
      </c>
      <c r="N3" s="70" t="s">
        <v>548</v>
      </c>
      <c r="O3" s="55" t="s">
        <v>549</v>
      </c>
      <c r="P3" s="55" t="s">
        <v>99</v>
      </c>
      <c r="Q3" s="56">
        <f>IF(P3="Prevenir",15,IF(P3="Detectar",10,IF(P3="No es un control",0,"")))</f>
        <v>15</v>
      </c>
      <c r="R3" s="106" t="s">
        <v>100</v>
      </c>
      <c r="S3" s="56">
        <f>IF(R3="Confiable",15,IF(R3="No confiable",0,""))</f>
        <v>15</v>
      </c>
      <c r="T3" s="109" t="s">
        <v>101</v>
      </c>
      <c r="U3" s="56">
        <f t="shared" ref="U3:U17" si="0">IF(T3="SI",15,IF(T3="NO",0,""))</f>
        <v>15</v>
      </c>
      <c r="V3" s="55" t="s">
        <v>550</v>
      </c>
      <c r="W3" s="60" t="s">
        <v>104</v>
      </c>
      <c r="X3" s="56">
        <f>IF(W3="Completo",15,IF(W3="Incompleto",5,IF(W3="No lo está",0,"")))</f>
        <v>5</v>
      </c>
      <c r="Y3" s="103" t="s">
        <v>551</v>
      </c>
      <c r="Z3" s="103" t="s">
        <v>108</v>
      </c>
      <c r="AA3" s="56">
        <f>IF(Z3="Asignado",15,IF(Z3="No asignado",0,""))</f>
        <v>15</v>
      </c>
      <c r="AB3" s="103" t="s">
        <v>552</v>
      </c>
      <c r="AC3" s="103" t="s">
        <v>110</v>
      </c>
      <c r="AD3" s="56">
        <f t="shared" ref="AD3:AD17" si="1">IF(AC3="Adecuado",15,IF(AC3="Inadecuado",0,""))</f>
        <v>15</v>
      </c>
      <c r="AE3" s="103" t="s">
        <v>137</v>
      </c>
      <c r="AF3" s="103" t="s">
        <v>111</v>
      </c>
      <c r="AG3" s="56">
        <f>IF(AF3="Oportuna",15,IF(AF3="Inoportuna",0,""))</f>
        <v>15</v>
      </c>
      <c r="AH3" s="103" t="s">
        <v>553</v>
      </c>
      <c r="AI3" s="103" t="s">
        <v>114</v>
      </c>
      <c r="AJ3" s="56">
        <f>IF(AI3="Completa",10,IF(AI3="Incompleta",5,IF(AI3="No existe",0,"")))</f>
        <v>10</v>
      </c>
      <c r="AK3" s="63" t="s">
        <v>554</v>
      </c>
      <c r="AL3" s="64">
        <f t="shared" ref="AL3:AL17" si="2">IFERROR(IF(P3="Prevenir",((Q3+S3+U3+X3+AA3+AD3+AG3+AJ3)/115)*100,""),"")</f>
        <v>91.304347826086953</v>
      </c>
      <c r="AM3" s="96" t="str">
        <f t="shared" ref="AM3:AM17" si="3">IFERROR(IF(P3="Detectar",((Q3+S3+U3+X3+AA3+AD3+AG3+AJ3)/115)*100,""),"")</f>
        <v/>
      </c>
      <c r="AN3" s="130">
        <f>ROUND(MIN(AL3:AL7),0)</f>
        <v>91</v>
      </c>
      <c r="AO3" s="126">
        <f>ROUND(MIN(AM3:AM7),0)</f>
        <v>83</v>
      </c>
      <c r="AP3" s="160" t="s">
        <v>117</v>
      </c>
      <c r="AQ3" s="163" t="s">
        <v>118</v>
      </c>
      <c r="AR3" s="130">
        <f>IF(AP3="Faltan causas por gestionar",50,AN3)</f>
        <v>91</v>
      </c>
      <c r="AS3" s="126">
        <f>IF(AP3="Faltan causas por gestionar",50,AO3)</f>
        <v>83</v>
      </c>
      <c r="AT3" s="148">
        <f>IF(AR3&gt;=96,2,IF(AR3&gt;=86,1,0))</f>
        <v>1</v>
      </c>
      <c r="AU3" s="118">
        <f>IF(AS3&gt;=96,2,IF(AS3&gt;=86,1,0))</f>
        <v>0</v>
      </c>
      <c r="AV3" s="118" t="str">
        <f>IF(AW3="","",VLOOKUP(AW3,[7]Tablas!$B$2:$C$6,2,FALSE))</f>
        <v>Posible</v>
      </c>
      <c r="AW3" s="118">
        <f>IFERROR(+I3-AT3,"")</f>
        <v>3</v>
      </c>
      <c r="AX3" s="118" t="str">
        <f>IF(AY3="","",VLOOKUP(AY3,[7]Tablas!$F$2:$G$6,2,FALSE))</f>
        <v>Mayor</v>
      </c>
      <c r="AY3" s="118">
        <f>IFERROR(IF(K3-AU3&lt;=0,1,K3-AU3),"")</f>
        <v>4</v>
      </c>
      <c r="AZ3" s="118">
        <f>IFERROR(+AY3*AW3,"")</f>
        <v>12</v>
      </c>
      <c r="BA3" s="115" t="str">
        <f>IFERROR(VLOOKUP(AZ3,[7]Tablas!$F$9:$G$22,2,FALSE),"")</f>
        <v>MEDIA</v>
      </c>
      <c r="BB3" s="189" t="str">
        <f>IFERROR(VLOOKUP(BA3,[7]Tablas!$C$25:$D$27,2,FALSE),"")</f>
        <v>Requiere tratamiento</v>
      </c>
      <c r="BC3" s="66">
        <v>1</v>
      </c>
      <c r="BD3" s="213" t="s">
        <v>555</v>
      </c>
      <c r="BE3" s="97" t="s">
        <v>388</v>
      </c>
      <c r="BF3" s="201">
        <v>43739</v>
      </c>
      <c r="BG3" s="201">
        <v>43799</v>
      </c>
      <c r="BH3" s="72" t="s">
        <v>556</v>
      </c>
    </row>
    <row r="4" spans="1:60" ht="102" x14ac:dyDescent="0.25">
      <c r="A4" s="184"/>
      <c r="B4" s="137"/>
      <c r="C4" s="137"/>
      <c r="D4" s="273"/>
      <c r="E4" s="273"/>
      <c r="F4" s="273"/>
      <c r="G4" s="274"/>
      <c r="H4" s="146"/>
      <c r="I4" s="119"/>
      <c r="J4" s="202"/>
      <c r="K4" s="119"/>
      <c r="L4" s="119"/>
      <c r="M4" s="116"/>
      <c r="N4" s="275" t="s">
        <v>557</v>
      </c>
      <c r="O4" s="5" t="s">
        <v>558</v>
      </c>
      <c r="P4" s="5" t="s">
        <v>99</v>
      </c>
      <c r="Q4" s="89">
        <f t="shared" ref="Q4:Q17" si="4">IF(P4="Prevenir",15,IF(P4="Detectar",10,IF(P4="No es un control",0,"")))</f>
        <v>15</v>
      </c>
      <c r="R4" s="104" t="s">
        <v>100</v>
      </c>
      <c r="S4" s="89">
        <f t="shared" ref="S4:S17" si="5">IF(R4="Confiable",15,IF(R4="No confiable",0,""))</f>
        <v>15</v>
      </c>
      <c r="T4" s="98" t="s">
        <v>101</v>
      </c>
      <c r="U4" s="89">
        <f t="shared" si="0"/>
        <v>15</v>
      </c>
      <c r="V4" s="5" t="s">
        <v>559</v>
      </c>
      <c r="W4" s="33" t="s">
        <v>104</v>
      </c>
      <c r="X4" s="89">
        <f>IF(W4="Completo",15,IF(W4="Incompleto",5,IF(W4="No lo está",0,"")))</f>
        <v>5</v>
      </c>
      <c r="Y4" s="104" t="s">
        <v>560</v>
      </c>
      <c r="Z4" s="104" t="s">
        <v>108</v>
      </c>
      <c r="AA4" s="89">
        <f t="shared" ref="AA4:AA17" si="6">IF(Z4="Asignado",15,IF(Z4="No asignado",0,""))</f>
        <v>15</v>
      </c>
      <c r="AB4" s="104" t="s">
        <v>552</v>
      </c>
      <c r="AC4" s="104" t="s">
        <v>110</v>
      </c>
      <c r="AD4" s="89">
        <f t="shared" si="1"/>
        <v>15</v>
      </c>
      <c r="AE4" s="104" t="s">
        <v>137</v>
      </c>
      <c r="AF4" s="104" t="s">
        <v>111</v>
      </c>
      <c r="AG4" s="89">
        <f t="shared" ref="AG4:AG17" si="7">IF(AF4="Oportuna",15,IF(AF4="Inoportuna",0,""))</f>
        <v>15</v>
      </c>
      <c r="AH4" s="104" t="s">
        <v>553</v>
      </c>
      <c r="AI4" s="104" t="s">
        <v>114</v>
      </c>
      <c r="AJ4" s="89">
        <f t="shared" ref="AJ4:AJ17" si="8">IF(AI4="Completa",10,IF(AI4="Incompleta",5,IF(AI4="No existe",0,"")))</f>
        <v>10</v>
      </c>
      <c r="AK4" s="28" t="s">
        <v>561</v>
      </c>
      <c r="AL4" s="16">
        <f t="shared" si="2"/>
        <v>91.304347826086953</v>
      </c>
      <c r="AM4" s="39" t="str">
        <f t="shared" si="3"/>
        <v/>
      </c>
      <c r="AN4" s="119"/>
      <c r="AO4" s="116"/>
      <c r="AP4" s="161"/>
      <c r="AQ4" s="164"/>
      <c r="AR4" s="119"/>
      <c r="AS4" s="116"/>
      <c r="AT4" s="149"/>
      <c r="AU4" s="119"/>
      <c r="AV4" s="119"/>
      <c r="AW4" s="119"/>
      <c r="AX4" s="119"/>
      <c r="AY4" s="119"/>
      <c r="AZ4" s="119"/>
      <c r="BA4" s="116"/>
      <c r="BB4" s="190"/>
      <c r="BC4" s="26">
        <v>2</v>
      </c>
      <c r="BD4" s="31"/>
      <c r="BE4" s="98"/>
      <c r="BF4" s="276"/>
      <c r="BG4" s="276"/>
      <c r="BH4" s="28"/>
    </row>
    <row r="5" spans="1:60" ht="63.75" x14ac:dyDescent="0.25">
      <c r="A5" s="184"/>
      <c r="B5" s="137"/>
      <c r="C5" s="137"/>
      <c r="D5" s="273"/>
      <c r="E5" s="273"/>
      <c r="F5" s="273"/>
      <c r="G5" s="274"/>
      <c r="H5" s="146"/>
      <c r="I5" s="119"/>
      <c r="J5" s="202"/>
      <c r="K5" s="119"/>
      <c r="L5" s="119"/>
      <c r="M5" s="116"/>
      <c r="N5" s="7" t="s">
        <v>562</v>
      </c>
      <c r="O5" s="5" t="s">
        <v>563</v>
      </c>
      <c r="P5" s="5" t="s">
        <v>133</v>
      </c>
      <c r="Q5" s="89">
        <f t="shared" si="4"/>
        <v>10</v>
      </c>
      <c r="R5" s="104" t="s">
        <v>100</v>
      </c>
      <c r="S5" s="89">
        <f t="shared" si="5"/>
        <v>15</v>
      </c>
      <c r="T5" s="98" t="s">
        <v>101</v>
      </c>
      <c r="U5" s="89">
        <f t="shared" si="0"/>
        <v>15</v>
      </c>
      <c r="V5" s="5" t="s">
        <v>564</v>
      </c>
      <c r="W5" s="33" t="s">
        <v>105</v>
      </c>
      <c r="X5" s="89">
        <f t="shared" ref="X5:X17" si="9">IF(W5="Completo",15,IF(W5="Incompleto",5,IF(W5="No lo está",0,"")))</f>
        <v>0</v>
      </c>
      <c r="Y5" s="277" t="s">
        <v>565</v>
      </c>
      <c r="Z5" s="104" t="s">
        <v>108</v>
      </c>
      <c r="AA5" s="89">
        <f t="shared" si="6"/>
        <v>15</v>
      </c>
      <c r="AB5" s="104" t="s">
        <v>552</v>
      </c>
      <c r="AC5" s="104" t="s">
        <v>110</v>
      </c>
      <c r="AD5" s="89">
        <f t="shared" si="1"/>
        <v>15</v>
      </c>
      <c r="AE5" s="104" t="s">
        <v>137</v>
      </c>
      <c r="AF5" s="104" t="s">
        <v>111</v>
      </c>
      <c r="AG5" s="89">
        <f t="shared" si="7"/>
        <v>15</v>
      </c>
      <c r="AH5" s="104" t="s">
        <v>566</v>
      </c>
      <c r="AI5" s="104" t="s">
        <v>114</v>
      </c>
      <c r="AJ5" s="89">
        <f t="shared" si="8"/>
        <v>10</v>
      </c>
      <c r="AK5" s="28" t="s">
        <v>567</v>
      </c>
      <c r="AL5" s="16" t="str">
        <f t="shared" si="2"/>
        <v/>
      </c>
      <c r="AM5" s="39">
        <f t="shared" si="3"/>
        <v>82.608695652173907</v>
      </c>
      <c r="AN5" s="119"/>
      <c r="AO5" s="116"/>
      <c r="AP5" s="161"/>
      <c r="AQ5" s="164"/>
      <c r="AR5" s="119"/>
      <c r="AS5" s="116"/>
      <c r="AT5" s="149"/>
      <c r="AU5" s="119"/>
      <c r="AV5" s="119"/>
      <c r="AW5" s="119"/>
      <c r="AX5" s="119"/>
      <c r="AY5" s="119"/>
      <c r="AZ5" s="119"/>
      <c r="BA5" s="116"/>
      <c r="BB5" s="190"/>
      <c r="BC5" s="26">
        <v>3</v>
      </c>
      <c r="BD5" s="31"/>
      <c r="BE5" s="98"/>
      <c r="BF5" s="276"/>
      <c r="BG5" s="276"/>
      <c r="BH5" s="28"/>
    </row>
    <row r="6" spans="1:60" x14ac:dyDescent="0.25">
      <c r="A6" s="184"/>
      <c r="B6" s="137"/>
      <c r="C6" s="137"/>
      <c r="D6" s="273"/>
      <c r="E6" s="273"/>
      <c r="F6" s="273"/>
      <c r="G6" s="274"/>
      <c r="H6" s="146"/>
      <c r="I6" s="119"/>
      <c r="J6" s="202"/>
      <c r="K6" s="119"/>
      <c r="L6" s="119"/>
      <c r="M6" s="116"/>
      <c r="N6" s="7"/>
      <c r="O6" s="5"/>
      <c r="P6" s="5" t="s">
        <v>133</v>
      </c>
      <c r="Q6" s="89">
        <f t="shared" si="4"/>
        <v>10</v>
      </c>
      <c r="R6" s="104"/>
      <c r="S6" s="89" t="str">
        <f t="shared" si="5"/>
        <v/>
      </c>
      <c r="T6" s="98"/>
      <c r="U6" s="89" t="str">
        <f t="shared" si="0"/>
        <v/>
      </c>
      <c r="V6" s="5"/>
      <c r="W6" s="98"/>
      <c r="X6" s="89" t="str">
        <f t="shared" si="9"/>
        <v/>
      </c>
      <c r="Y6" s="104"/>
      <c r="Z6" s="104"/>
      <c r="AA6" s="89" t="str">
        <f t="shared" si="6"/>
        <v/>
      </c>
      <c r="AB6" s="104"/>
      <c r="AC6" s="104"/>
      <c r="AD6" s="89" t="str">
        <f t="shared" si="1"/>
        <v/>
      </c>
      <c r="AE6" s="104"/>
      <c r="AF6" s="104"/>
      <c r="AG6" s="89" t="str">
        <f t="shared" si="7"/>
        <v/>
      </c>
      <c r="AH6" s="104"/>
      <c r="AI6" s="104"/>
      <c r="AJ6" s="89" t="str">
        <f t="shared" si="8"/>
        <v/>
      </c>
      <c r="AK6" s="28"/>
      <c r="AL6" s="16" t="str">
        <f t="shared" si="2"/>
        <v/>
      </c>
      <c r="AM6" s="39" t="str">
        <f t="shared" si="3"/>
        <v/>
      </c>
      <c r="AN6" s="119"/>
      <c r="AO6" s="116"/>
      <c r="AP6" s="161"/>
      <c r="AQ6" s="164"/>
      <c r="AR6" s="119"/>
      <c r="AS6" s="116"/>
      <c r="AT6" s="149"/>
      <c r="AU6" s="119"/>
      <c r="AV6" s="119"/>
      <c r="AW6" s="119"/>
      <c r="AX6" s="119"/>
      <c r="AY6" s="119"/>
      <c r="AZ6" s="119"/>
      <c r="BA6" s="116"/>
      <c r="BB6" s="190"/>
      <c r="BC6" s="26">
        <v>4</v>
      </c>
      <c r="BD6" s="104"/>
      <c r="BE6" s="98"/>
      <c r="BF6" s="276"/>
      <c r="BG6" s="276"/>
      <c r="BH6" s="28"/>
    </row>
    <row r="7" spans="1:60" ht="15.75" thickBot="1" x14ac:dyDescent="0.3">
      <c r="A7" s="185"/>
      <c r="B7" s="138"/>
      <c r="C7" s="138"/>
      <c r="D7" s="278"/>
      <c r="E7" s="278"/>
      <c r="F7" s="278"/>
      <c r="G7" s="279"/>
      <c r="H7" s="147"/>
      <c r="I7" s="120"/>
      <c r="J7" s="207"/>
      <c r="K7" s="120"/>
      <c r="L7" s="120"/>
      <c r="M7" s="117"/>
      <c r="N7" s="8"/>
      <c r="O7" s="9"/>
      <c r="P7" s="9"/>
      <c r="Q7" s="90" t="str">
        <f t="shared" si="4"/>
        <v/>
      </c>
      <c r="R7" s="105"/>
      <c r="S7" s="90" t="str">
        <f t="shared" si="5"/>
        <v/>
      </c>
      <c r="T7" s="99"/>
      <c r="U7" s="90" t="str">
        <f t="shared" si="0"/>
        <v/>
      </c>
      <c r="V7" s="9"/>
      <c r="W7" s="99"/>
      <c r="X7" s="90" t="str">
        <f t="shared" si="9"/>
        <v/>
      </c>
      <c r="Y7" s="105"/>
      <c r="Z7" s="105"/>
      <c r="AA7" s="90" t="str">
        <f t="shared" si="6"/>
        <v/>
      </c>
      <c r="AB7" s="105"/>
      <c r="AC7" s="105"/>
      <c r="AD7" s="90" t="str">
        <f t="shared" si="1"/>
        <v/>
      </c>
      <c r="AE7" s="105"/>
      <c r="AF7" s="105"/>
      <c r="AG7" s="90" t="str">
        <f t="shared" si="7"/>
        <v/>
      </c>
      <c r="AH7" s="105"/>
      <c r="AI7" s="105"/>
      <c r="AJ7" s="9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ht="89.25" x14ac:dyDescent="0.25">
      <c r="A8" s="183" t="s">
        <v>141</v>
      </c>
      <c r="B8" s="136" t="s">
        <v>48</v>
      </c>
      <c r="C8" s="136" t="s">
        <v>63</v>
      </c>
      <c r="D8" s="271" t="s">
        <v>568</v>
      </c>
      <c r="E8" s="271" t="s">
        <v>569</v>
      </c>
      <c r="F8" s="271" t="s">
        <v>570</v>
      </c>
      <c r="G8" s="272" t="s">
        <v>571</v>
      </c>
      <c r="H8" s="145" t="s">
        <v>19</v>
      </c>
      <c r="I8" s="118">
        <f>IF(H8="","",VLOOKUP(H8,[7]Tablas!$A$2:$B$6,2,FALSE))</f>
        <v>4</v>
      </c>
      <c r="J8" s="197" t="s">
        <v>18</v>
      </c>
      <c r="K8" s="118">
        <f>IF(J8="","",VLOOKUP(J8,[7]Tablas!$E$2:$F$6,2,FALSE))</f>
        <v>3</v>
      </c>
      <c r="L8" s="118" t="str">
        <f>IFERROR(VLOOKUP(M8,[7]Tablas!$F$9:$G$22,2,FALSE),"")</f>
        <v>MEDIA</v>
      </c>
      <c r="M8" s="115">
        <f>IFERROR(+I8*K8,"")</f>
        <v>12</v>
      </c>
      <c r="N8" s="280" t="s">
        <v>572</v>
      </c>
      <c r="O8" s="281" t="s">
        <v>573</v>
      </c>
      <c r="P8" s="55" t="s">
        <v>99</v>
      </c>
      <c r="Q8" s="88">
        <f t="shared" si="4"/>
        <v>15</v>
      </c>
      <c r="R8" s="103" t="s">
        <v>100</v>
      </c>
      <c r="S8" s="88">
        <f t="shared" si="5"/>
        <v>15</v>
      </c>
      <c r="T8" s="97" t="s">
        <v>101</v>
      </c>
      <c r="U8" s="88">
        <f t="shared" si="0"/>
        <v>15</v>
      </c>
      <c r="V8" s="55" t="s">
        <v>550</v>
      </c>
      <c r="W8" s="60" t="s">
        <v>104</v>
      </c>
      <c r="X8" s="88">
        <f t="shared" si="9"/>
        <v>5</v>
      </c>
      <c r="Y8" s="103" t="s">
        <v>574</v>
      </c>
      <c r="Z8" s="103" t="s">
        <v>108</v>
      </c>
      <c r="AA8" s="88">
        <f t="shared" si="6"/>
        <v>15</v>
      </c>
      <c r="AB8" s="103" t="s">
        <v>552</v>
      </c>
      <c r="AC8" s="103" t="s">
        <v>110</v>
      </c>
      <c r="AD8" s="88">
        <f t="shared" si="1"/>
        <v>15</v>
      </c>
      <c r="AE8" s="103" t="s">
        <v>137</v>
      </c>
      <c r="AF8" s="103" t="s">
        <v>111</v>
      </c>
      <c r="AG8" s="88">
        <f t="shared" si="7"/>
        <v>15</v>
      </c>
      <c r="AH8" s="103" t="s">
        <v>553</v>
      </c>
      <c r="AI8" s="103" t="s">
        <v>114</v>
      </c>
      <c r="AJ8" s="88">
        <f t="shared" si="8"/>
        <v>10</v>
      </c>
      <c r="AK8" s="63" t="s">
        <v>575</v>
      </c>
      <c r="AL8" s="64">
        <f t="shared" si="2"/>
        <v>91.304347826086953</v>
      </c>
      <c r="AM8" s="96" t="str">
        <f t="shared" si="3"/>
        <v/>
      </c>
      <c r="AN8" s="130">
        <f>ROUND(MIN(AL8:AL12),0)</f>
        <v>91</v>
      </c>
      <c r="AO8" s="126">
        <f>ROUND(MIN(AM8:AM12),0)</f>
        <v>0</v>
      </c>
      <c r="AP8" s="160" t="s">
        <v>117</v>
      </c>
      <c r="AQ8" s="163" t="s">
        <v>118</v>
      </c>
      <c r="AR8" s="130">
        <f t="shared" ref="AR8" si="10">IF(AP8="Faltan causas por gestionar",50,AN8)</f>
        <v>91</v>
      </c>
      <c r="AS8" s="126">
        <f t="shared" ref="AS8" si="11">IF(AP8="Faltan causas por gestionar",50,AO8)</f>
        <v>0</v>
      </c>
      <c r="AT8" s="148">
        <f t="shared" ref="AT8:AU8" si="12">IF(AR8&gt;=96,2,IF(AR8&gt;=86,1,0))</f>
        <v>1</v>
      </c>
      <c r="AU8" s="112">
        <f t="shared" si="12"/>
        <v>0</v>
      </c>
      <c r="AV8" s="112" t="str">
        <f>IF(AW8="","",VLOOKUP(AW8,[7]Tablas!$B$2:$C$6,2,FALSE))</f>
        <v>Posible</v>
      </c>
      <c r="AW8" s="112">
        <f>IFERROR(+I8-AT8,"")</f>
        <v>3</v>
      </c>
      <c r="AX8" s="112" t="str">
        <f>IF(AY8="","",VLOOKUP(AY8,[7]Tablas!$F$2:$G$6,2,FALSE))</f>
        <v>Moderado</v>
      </c>
      <c r="AY8" s="112">
        <f>IFERROR(IF(K8-AU8&lt;=0,1,K8-AU8),"")</f>
        <v>3</v>
      </c>
      <c r="AZ8" s="118">
        <f>IFERROR(+AY8*AW8,"")</f>
        <v>9</v>
      </c>
      <c r="BA8" s="115" t="str">
        <f>IFERROR(VLOOKUP(AZ8,[7]Tablas!$F$9:$G$22,2,FALSE),"")</f>
        <v>MEDIA</v>
      </c>
      <c r="BB8" s="189" t="str">
        <f>IFERROR(VLOOKUP(BA8,[7]Tablas!$C$25:$D$27,2,FALSE),"")</f>
        <v>Requiere tratamiento</v>
      </c>
      <c r="BC8" s="66">
        <v>1</v>
      </c>
      <c r="BD8" s="282" t="s">
        <v>576</v>
      </c>
      <c r="BE8" s="97" t="s">
        <v>388</v>
      </c>
      <c r="BF8" s="235">
        <v>43709</v>
      </c>
      <c r="BG8" s="235">
        <v>43829</v>
      </c>
      <c r="BH8" s="95" t="s">
        <v>577</v>
      </c>
    </row>
    <row r="9" spans="1:60" ht="102" x14ac:dyDescent="0.25">
      <c r="A9" s="184"/>
      <c r="B9" s="137"/>
      <c r="C9" s="137"/>
      <c r="D9" s="273"/>
      <c r="E9" s="273"/>
      <c r="F9" s="273"/>
      <c r="G9" s="274"/>
      <c r="H9" s="146"/>
      <c r="I9" s="119"/>
      <c r="J9" s="202"/>
      <c r="K9" s="119"/>
      <c r="L9" s="119"/>
      <c r="M9" s="116"/>
      <c r="N9" s="275" t="s">
        <v>557</v>
      </c>
      <c r="O9" s="5" t="s">
        <v>578</v>
      </c>
      <c r="P9" s="5" t="s">
        <v>99</v>
      </c>
      <c r="Q9" s="89">
        <f t="shared" si="4"/>
        <v>15</v>
      </c>
      <c r="R9" s="104" t="s">
        <v>100</v>
      </c>
      <c r="S9" s="89">
        <f t="shared" si="5"/>
        <v>15</v>
      </c>
      <c r="T9" s="98" t="s">
        <v>101</v>
      </c>
      <c r="U9" s="89">
        <f t="shared" si="0"/>
        <v>15</v>
      </c>
      <c r="V9" s="5" t="s">
        <v>559</v>
      </c>
      <c r="W9" s="33" t="s">
        <v>104</v>
      </c>
      <c r="X9" s="89">
        <f>IF(W9="Completo",15,IF(W9="Incompleto",5,IF(W9="No lo está",0,"")))</f>
        <v>5</v>
      </c>
      <c r="Y9" s="104" t="s">
        <v>560</v>
      </c>
      <c r="Z9" s="104" t="s">
        <v>108</v>
      </c>
      <c r="AA9" s="89">
        <f t="shared" si="6"/>
        <v>15</v>
      </c>
      <c r="AB9" s="104" t="s">
        <v>552</v>
      </c>
      <c r="AC9" s="104" t="s">
        <v>110</v>
      </c>
      <c r="AD9" s="89">
        <f t="shared" si="1"/>
        <v>15</v>
      </c>
      <c r="AE9" s="104" t="s">
        <v>137</v>
      </c>
      <c r="AF9" s="104" t="s">
        <v>111</v>
      </c>
      <c r="AG9" s="89">
        <f t="shared" si="7"/>
        <v>15</v>
      </c>
      <c r="AH9" s="104" t="s">
        <v>553</v>
      </c>
      <c r="AI9" s="104" t="s">
        <v>114</v>
      </c>
      <c r="AJ9" s="89">
        <f t="shared" si="8"/>
        <v>10</v>
      </c>
      <c r="AK9" s="28" t="s">
        <v>561</v>
      </c>
      <c r="AL9" s="16">
        <f t="shared" si="2"/>
        <v>91.304347826086953</v>
      </c>
      <c r="AM9" s="39" t="str">
        <f t="shared" si="3"/>
        <v/>
      </c>
      <c r="AN9" s="119"/>
      <c r="AO9" s="116"/>
      <c r="AP9" s="161"/>
      <c r="AQ9" s="164"/>
      <c r="AR9" s="119"/>
      <c r="AS9" s="116"/>
      <c r="AT9" s="149"/>
      <c r="AU9" s="113"/>
      <c r="AV9" s="113"/>
      <c r="AW9" s="113"/>
      <c r="AX9" s="113"/>
      <c r="AY9" s="113"/>
      <c r="AZ9" s="119"/>
      <c r="BA9" s="116"/>
      <c r="BB9" s="190"/>
      <c r="BC9" s="26">
        <v>2</v>
      </c>
      <c r="BD9" s="249"/>
      <c r="BE9" s="98"/>
      <c r="BF9" s="276"/>
      <c r="BG9" s="276"/>
      <c r="BH9" s="32"/>
    </row>
    <row r="10" spans="1:60" x14ac:dyDescent="0.25">
      <c r="A10" s="184"/>
      <c r="B10" s="137"/>
      <c r="C10" s="137"/>
      <c r="D10" s="273"/>
      <c r="E10" s="273"/>
      <c r="F10" s="273"/>
      <c r="G10" s="274"/>
      <c r="H10" s="146"/>
      <c r="I10" s="119"/>
      <c r="J10" s="202"/>
      <c r="K10" s="119"/>
      <c r="L10" s="119"/>
      <c r="M10" s="116"/>
      <c r="N10" s="7"/>
      <c r="O10" s="5"/>
      <c r="P10" s="5"/>
      <c r="Q10" s="89" t="str">
        <f t="shared" si="4"/>
        <v/>
      </c>
      <c r="R10" s="104"/>
      <c r="S10" s="89" t="str">
        <f t="shared" si="5"/>
        <v/>
      </c>
      <c r="T10" s="98"/>
      <c r="U10" s="89" t="str">
        <f t="shared" si="0"/>
        <v/>
      </c>
      <c r="V10" s="5"/>
      <c r="W10" s="98"/>
      <c r="X10" s="89" t="str">
        <f t="shared" si="9"/>
        <v/>
      </c>
      <c r="Y10" s="104"/>
      <c r="Z10" s="104"/>
      <c r="AA10" s="89" t="str">
        <f t="shared" si="6"/>
        <v/>
      </c>
      <c r="AB10" s="104"/>
      <c r="AC10" s="104"/>
      <c r="AD10" s="89" t="str">
        <f t="shared" si="1"/>
        <v/>
      </c>
      <c r="AE10" s="104"/>
      <c r="AF10" s="104"/>
      <c r="AG10" s="89" t="str">
        <f t="shared" si="7"/>
        <v/>
      </c>
      <c r="AH10" s="104"/>
      <c r="AI10" s="104"/>
      <c r="AJ10" s="89" t="str">
        <f t="shared" si="8"/>
        <v/>
      </c>
      <c r="AK10" s="28"/>
      <c r="AL10" s="16" t="str">
        <f t="shared" si="2"/>
        <v/>
      </c>
      <c r="AM10" s="39" t="str">
        <f t="shared" si="3"/>
        <v/>
      </c>
      <c r="AN10" s="119"/>
      <c r="AO10" s="116"/>
      <c r="AP10" s="161"/>
      <c r="AQ10" s="164"/>
      <c r="AR10" s="119"/>
      <c r="AS10" s="116"/>
      <c r="AT10" s="149"/>
      <c r="AU10" s="113"/>
      <c r="AV10" s="113"/>
      <c r="AW10" s="113"/>
      <c r="AX10" s="113"/>
      <c r="AY10" s="113"/>
      <c r="AZ10" s="119"/>
      <c r="BA10" s="116"/>
      <c r="BB10" s="190"/>
      <c r="BC10" s="26">
        <v>3</v>
      </c>
      <c r="BD10" s="31"/>
      <c r="BE10" s="98"/>
      <c r="BF10" s="276"/>
      <c r="BG10" s="276"/>
      <c r="BH10" s="28"/>
    </row>
    <row r="11" spans="1:60" x14ac:dyDescent="0.25">
      <c r="A11" s="184"/>
      <c r="B11" s="137"/>
      <c r="C11" s="137"/>
      <c r="D11" s="273"/>
      <c r="E11" s="273"/>
      <c r="F11" s="273"/>
      <c r="G11" s="274"/>
      <c r="H11" s="146"/>
      <c r="I11" s="119"/>
      <c r="J11" s="202"/>
      <c r="K11" s="119"/>
      <c r="L11" s="119"/>
      <c r="M11" s="116"/>
      <c r="N11" s="7"/>
      <c r="O11" s="5"/>
      <c r="P11" s="5"/>
      <c r="Q11" s="89" t="str">
        <f t="shared" si="4"/>
        <v/>
      </c>
      <c r="R11" s="104"/>
      <c r="S11" s="89" t="str">
        <f t="shared" si="5"/>
        <v/>
      </c>
      <c r="T11" s="98"/>
      <c r="U11" s="89" t="str">
        <f t="shared" si="0"/>
        <v/>
      </c>
      <c r="V11" s="5"/>
      <c r="W11" s="98"/>
      <c r="X11" s="89" t="str">
        <f t="shared" si="9"/>
        <v/>
      </c>
      <c r="Y11" s="104"/>
      <c r="Z11" s="104"/>
      <c r="AA11" s="89" t="str">
        <f t="shared" si="6"/>
        <v/>
      </c>
      <c r="AB11" s="104"/>
      <c r="AC11" s="104"/>
      <c r="AD11" s="89" t="str">
        <f t="shared" si="1"/>
        <v/>
      </c>
      <c r="AE11" s="104"/>
      <c r="AF11" s="104"/>
      <c r="AG11" s="89" t="str">
        <f t="shared" si="7"/>
        <v/>
      </c>
      <c r="AH11" s="104"/>
      <c r="AI11" s="104"/>
      <c r="AJ11" s="89" t="str">
        <f t="shared" si="8"/>
        <v/>
      </c>
      <c r="AK11" s="28"/>
      <c r="AL11" s="16" t="str">
        <f t="shared" si="2"/>
        <v/>
      </c>
      <c r="AM11" s="39" t="str">
        <f t="shared" si="3"/>
        <v/>
      </c>
      <c r="AN11" s="119"/>
      <c r="AO11" s="116"/>
      <c r="AP11" s="161"/>
      <c r="AQ11" s="164"/>
      <c r="AR11" s="119"/>
      <c r="AS11" s="116"/>
      <c r="AT11" s="149"/>
      <c r="AU11" s="113"/>
      <c r="AV11" s="113"/>
      <c r="AW11" s="113"/>
      <c r="AX11" s="113"/>
      <c r="AY11" s="113"/>
      <c r="AZ11" s="119"/>
      <c r="BA11" s="116"/>
      <c r="BB11" s="190"/>
      <c r="BC11" s="26">
        <v>4</v>
      </c>
      <c r="BD11" s="19"/>
      <c r="BE11" s="21"/>
      <c r="BF11" s="21"/>
      <c r="BG11" s="21"/>
      <c r="BH11" s="22"/>
    </row>
    <row r="12" spans="1:60" ht="15.75" thickBot="1" x14ac:dyDescent="0.3">
      <c r="A12" s="185"/>
      <c r="B12" s="138"/>
      <c r="C12" s="138"/>
      <c r="D12" s="278"/>
      <c r="E12" s="278"/>
      <c r="F12" s="278"/>
      <c r="G12" s="279"/>
      <c r="H12" s="147"/>
      <c r="I12" s="120"/>
      <c r="J12" s="207"/>
      <c r="K12" s="120"/>
      <c r="L12" s="120"/>
      <c r="M12" s="117"/>
      <c r="N12" s="8"/>
      <c r="O12" s="9"/>
      <c r="P12" s="9"/>
      <c r="Q12" s="90" t="str">
        <f t="shared" si="4"/>
        <v/>
      </c>
      <c r="R12" s="105"/>
      <c r="S12" s="90" t="str">
        <f t="shared" si="5"/>
        <v/>
      </c>
      <c r="T12" s="99"/>
      <c r="U12" s="90" t="str">
        <f t="shared" si="0"/>
        <v/>
      </c>
      <c r="V12" s="9"/>
      <c r="W12" s="99"/>
      <c r="X12" s="90" t="str">
        <f t="shared" si="9"/>
        <v/>
      </c>
      <c r="Y12" s="105"/>
      <c r="Z12" s="105"/>
      <c r="AA12" s="90" t="str">
        <f t="shared" si="6"/>
        <v/>
      </c>
      <c r="AB12" s="105"/>
      <c r="AC12" s="105"/>
      <c r="AD12" s="90" t="str">
        <f t="shared" si="1"/>
        <v/>
      </c>
      <c r="AE12" s="105"/>
      <c r="AF12" s="105"/>
      <c r="AG12" s="90" t="str">
        <f t="shared" si="7"/>
        <v/>
      </c>
      <c r="AH12" s="105"/>
      <c r="AI12" s="105"/>
      <c r="AJ12" s="90" t="str">
        <f t="shared" si="8"/>
        <v/>
      </c>
      <c r="AK12" s="6"/>
      <c r="AL12" s="17" t="str">
        <f t="shared" si="2"/>
        <v/>
      </c>
      <c r="AM12" s="18" t="str">
        <f t="shared" si="3"/>
        <v/>
      </c>
      <c r="AN12" s="120"/>
      <c r="AO12" s="117"/>
      <c r="AP12" s="162"/>
      <c r="AQ12" s="165"/>
      <c r="AR12" s="120"/>
      <c r="AS12" s="117"/>
      <c r="AT12" s="150"/>
      <c r="AU12" s="114"/>
      <c r="AV12" s="114"/>
      <c r="AW12" s="114"/>
      <c r="AX12" s="114"/>
      <c r="AY12" s="114"/>
      <c r="AZ12" s="120"/>
      <c r="BA12" s="117"/>
      <c r="BB12" s="191"/>
      <c r="BC12" s="27">
        <v>5</v>
      </c>
      <c r="BD12" s="20"/>
      <c r="BE12" s="23"/>
      <c r="BF12" s="23"/>
      <c r="BG12" s="23"/>
      <c r="BH12" s="24"/>
    </row>
    <row r="13" spans="1:60" ht="89.25" x14ac:dyDescent="0.25">
      <c r="A13" s="183" t="s">
        <v>141</v>
      </c>
      <c r="B13" s="136" t="s">
        <v>48</v>
      </c>
      <c r="C13" s="136" t="s">
        <v>63</v>
      </c>
      <c r="D13" s="271" t="s">
        <v>579</v>
      </c>
      <c r="E13" s="271" t="s">
        <v>580</v>
      </c>
      <c r="F13" s="271" t="s">
        <v>581</v>
      </c>
      <c r="G13" s="272" t="s">
        <v>582</v>
      </c>
      <c r="H13" s="145" t="s">
        <v>19</v>
      </c>
      <c r="I13" s="118">
        <f>IF(H13="","",VLOOKUP(H13,[7]Tablas!$A$2:$B$6,2,FALSE))</f>
        <v>4</v>
      </c>
      <c r="J13" s="197" t="s">
        <v>18</v>
      </c>
      <c r="K13" s="118">
        <f>IF(J13="","",VLOOKUP(J13,[7]Tablas!$E$2:$F$6,2,FALSE))</f>
        <v>3</v>
      </c>
      <c r="L13" s="118" t="str">
        <f>IFERROR(VLOOKUP(M13,[7]Tablas!$F$9:$G$22,2,FALSE),"")</f>
        <v>MEDIA</v>
      </c>
      <c r="M13" s="115">
        <f>IFERROR(+I13*K13,"")</f>
        <v>12</v>
      </c>
      <c r="N13" s="70" t="s">
        <v>583</v>
      </c>
      <c r="O13" s="55" t="s">
        <v>584</v>
      </c>
      <c r="P13" s="55" t="s">
        <v>99</v>
      </c>
      <c r="Q13" s="88">
        <f t="shared" si="4"/>
        <v>15</v>
      </c>
      <c r="R13" s="103" t="s">
        <v>100</v>
      </c>
      <c r="S13" s="88">
        <f t="shared" si="5"/>
        <v>15</v>
      </c>
      <c r="T13" s="97" t="s">
        <v>101</v>
      </c>
      <c r="U13" s="88">
        <f t="shared" si="0"/>
        <v>15</v>
      </c>
      <c r="V13" s="55" t="s">
        <v>585</v>
      </c>
      <c r="W13" s="60" t="s">
        <v>105</v>
      </c>
      <c r="X13" s="88">
        <f t="shared" si="9"/>
        <v>0</v>
      </c>
      <c r="Y13" s="283" t="s">
        <v>586</v>
      </c>
      <c r="Z13" s="103" t="s">
        <v>108</v>
      </c>
      <c r="AA13" s="88">
        <f t="shared" si="6"/>
        <v>15</v>
      </c>
      <c r="AB13" s="103" t="s">
        <v>587</v>
      </c>
      <c r="AC13" s="103" t="s">
        <v>110</v>
      </c>
      <c r="AD13" s="88">
        <f t="shared" si="1"/>
        <v>15</v>
      </c>
      <c r="AE13" s="103" t="s">
        <v>137</v>
      </c>
      <c r="AF13" s="103" t="s">
        <v>111</v>
      </c>
      <c r="AG13" s="88">
        <f t="shared" si="7"/>
        <v>15</v>
      </c>
      <c r="AH13" s="103" t="s">
        <v>238</v>
      </c>
      <c r="AI13" s="103" t="s">
        <v>114</v>
      </c>
      <c r="AJ13" s="88">
        <f t="shared" si="8"/>
        <v>10</v>
      </c>
      <c r="AK13" s="63" t="s">
        <v>588</v>
      </c>
      <c r="AL13" s="64">
        <f t="shared" si="2"/>
        <v>86.956521739130437</v>
      </c>
      <c r="AM13" s="96" t="str">
        <f t="shared" si="3"/>
        <v/>
      </c>
      <c r="AN13" s="130">
        <f>ROUND(MIN(AL13:AL17),0)</f>
        <v>87</v>
      </c>
      <c r="AO13" s="126">
        <f>ROUND(MIN(AM13:AM17),0)</f>
        <v>87</v>
      </c>
      <c r="AP13" s="160"/>
      <c r="AQ13" s="163"/>
      <c r="AR13" s="130">
        <f t="shared" ref="AR13" si="13">IF(AP13="Faltan causas por gestionar",50,AN13)</f>
        <v>87</v>
      </c>
      <c r="AS13" s="126">
        <f t="shared" ref="AS13" si="14">IF(AP13="Faltan causas por gestionar",50,AO13)</f>
        <v>87</v>
      </c>
      <c r="AT13" s="148">
        <f t="shared" ref="AT13:AU13" si="15">IF(AR13&gt;=96,2,IF(AR13&gt;=86,1,0))</f>
        <v>1</v>
      </c>
      <c r="AU13" s="112">
        <f t="shared" si="15"/>
        <v>1</v>
      </c>
      <c r="AV13" s="112" t="str">
        <f>IF(AW13="","",VLOOKUP(AW13,[7]Tablas!$B$2:$C$6,2,FALSE))</f>
        <v>Posible</v>
      </c>
      <c r="AW13" s="112">
        <f>IFERROR(+I13-AT13,"")</f>
        <v>3</v>
      </c>
      <c r="AX13" s="112" t="str">
        <f>IF(AY13="","",VLOOKUP(AY13,[7]Tablas!$F$2:$G$6,2,FALSE))</f>
        <v>Menor</v>
      </c>
      <c r="AY13" s="112">
        <f>IFERROR(IF(K13-AU13&lt;=0,1,K13-AU13),"")</f>
        <v>2</v>
      </c>
      <c r="AZ13" s="118">
        <f>IFERROR(+AY13*AW13,"")</f>
        <v>6</v>
      </c>
      <c r="BA13" s="115" t="str">
        <f>IFERROR(VLOOKUP(AZ13,[7]Tablas!$F$9:$G$22,2,FALSE),"")</f>
        <v>MEDIA</v>
      </c>
      <c r="BB13" s="189" t="str">
        <f>IFERROR(VLOOKUP(BA13,[7]Tablas!$C$25:$D$27,2,FALSE),"")</f>
        <v>Requiere tratamiento</v>
      </c>
      <c r="BC13" s="66">
        <v>1</v>
      </c>
      <c r="BD13" s="213" t="s">
        <v>589</v>
      </c>
      <c r="BE13" s="284" t="s">
        <v>590</v>
      </c>
      <c r="BF13" s="201">
        <v>43831</v>
      </c>
      <c r="BG13" s="201">
        <v>43920</v>
      </c>
      <c r="BH13" s="72" t="s">
        <v>591</v>
      </c>
    </row>
    <row r="14" spans="1:60" ht="38.25" x14ac:dyDescent="0.25">
      <c r="A14" s="184"/>
      <c r="B14" s="137"/>
      <c r="C14" s="137"/>
      <c r="D14" s="273"/>
      <c r="E14" s="273"/>
      <c r="F14" s="273"/>
      <c r="G14" s="274"/>
      <c r="H14" s="146"/>
      <c r="I14" s="119"/>
      <c r="J14" s="202"/>
      <c r="K14" s="119"/>
      <c r="L14" s="119"/>
      <c r="M14" s="116"/>
      <c r="N14" s="7" t="s">
        <v>592</v>
      </c>
      <c r="O14" s="247" t="s">
        <v>593</v>
      </c>
      <c r="P14" s="5" t="s">
        <v>99</v>
      </c>
      <c r="Q14" s="89">
        <f t="shared" si="4"/>
        <v>15</v>
      </c>
      <c r="R14" s="104" t="s">
        <v>100</v>
      </c>
      <c r="S14" s="89">
        <f t="shared" si="5"/>
        <v>15</v>
      </c>
      <c r="T14" s="98" t="s">
        <v>101</v>
      </c>
      <c r="U14" s="89">
        <f t="shared" si="0"/>
        <v>15</v>
      </c>
      <c r="V14" s="5" t="s">
        <v>594</v>
      </c>
      <c r="W14" s="98" t="s">
        <v>155</v>
      </c>
      <c r="X14" s="89">
        <f t="shared" si="9"/>
        <v>15</v>
      </c>
      <c r="Y14" s="104" t="s">
        <v>595</v>
      </c>
      <c r="Z14" s="104" t="s">
        <v>108</v>
      </c>
      <c r="AA14" s="89">
        <f t="shared" si="6"/>
        <v>15</v>
      </c>
      <c r="AB14" s="104" t="s">
        <v>587</v>
      </c>
      <c r="AC14" s="104" t="s">
        <v>110</v>
      </c>
      <c r="AD14" s="89">
        <f t="shared" si="1"/>
        <v>15</v>
      </c>
      <c r="AE14" s="104" t="s">
        <v>137</v>
      </c>
      <c r="AF14" s="104" t="s">
        <v>111</v>
      </c>
      <c r="AG14" s="89">
        <f t="shared" si="7"/>
        <v>15</v>
      </c>
      <c r="AH14" s="104" t="s">
        <v>238</v>
      </c>
      <c r="AI14" s="104" t="s">
        <v>114</v>
      </c>
      <c r="AJ14" s="89">
        <f t="shared" si="8"/>
        <v>10</v>
      </c>
      <c r="AK14" s="28" t="s">
        <v>596</v>
      </c>
      <c r="AL14" s="16">
        <f t="shared" si="2"/>
        <v>100</v>
      </c>
      <c r="AM14" s="39" t="str">
        <f t="shared" si="3"/>
        <v/>
      </c>
      <c r="AN14" s="119"/>
      <c r="AO14" s="116"/>
      <c r="AP14" s="161"/>
      <c r="AQ14" s="164"/>
      <c r="AR14" s="119"/>
      <c r="AS14" s="116"/>
      <c r="AT14" s="149"/>
      <c r="AU14" s="113"/>
      <c r="AV14" s="113"/>
      <c r="AW14" s="113"/>
      <c r="AX14" s="113"/>
      <c r="AY14" s="113"/>
      <c r="AZ14" s="119"/>
      <c r="BA14" s="116"/>
      <c r="BB14" s="190"/>
      <c r="BC14" s="26">
        <v>2</v>
      </c>
      <c r="BD14" s="31" t="s">
        <v>597</v>
      </c>
      <c r="BE14" s="285" t="s">
        <v>590</v>
      </c>
      <c r="BF14" s="276">
        <v>43831</v>
      </c>
      <c r="BG14" s="276">
        <v>43920</v>
      </c>
      <c r="BH14" s="32" t="s">
        <v>598</v>
      </c>
    </row>
    <row r="15" spans="1:60" ht="51" x14ac:dyDescent="0.25">
      <c r="A15" s="184"/>
      <c r="B15" s="137"/>
      <c r="C15" s="137"/>
      <c r="D15" s="273"/>
      <c r="E15" s="273"/>
      <c r="F15" s="273"/>
      <c r="G15" s="274"/>
      <c r="H15" s="146"/>
      <c r="I15" s="119"/>
      <c r="J15" s="202"/>
      <c r="K15" s="119"/>
      <c r="L15" s="119"/>
      <c r="M15" s="116"/>
      <c r="N15" s="7" t="s">
        <v>599</v>
      </c>
      <c r="O15" s="5" t="s">
        <v>600</v>
      </c>
      <c r="P15" s="5" t="s">
        <v>99</v>
      </c>
      <c r="Q15" s="89">
        <f t="shared" si="4"/>
        <v>15</v>
      </c>
      <c r="R15" s="104" t="s">
        <v>100</v>
      </c>
      <c r="S15" s="89">
        <f t="shared" si="5"/>
        <v>15</v>
      </c>
      <c r="T15" s="98" t="s">
        <v>101</v>
      </c>
      <c r="U15" s="89">
        <f t="shared" si="0"/>
        <v>15</v>
      </c>
      <c r="V15" s="5" t="s">
        <v>601</v>
      </c>
      <c r="W15" s="33" t="s">
        <v>104</v>
      </c>
      <c r="X15" s="89">
        <f t="shared" si="9"/>
        <v>5</v>
      </c>
      <c r="Y15" s="104" t="s">
        <v>602</v>
      </c>
      <c r="Z15" s="104" t="s">
        <v>108</v>
      </c>
      <c r="AA15" s="89">
        <f t="shared" si="6"/>
        <v>15</v>
      </c>
      <c r="AB15" s="104" t="s">
        <v>587</v>
      </c>
      <c r="AC15" s="104" t="s">
        <v>110</v>
      </c>
      <c r="AD15" s="89">
        <f t="shared" si="1"/>
        <v>15</v>
      </c>
      <c r="AE15" s="104" t="s">
        <v>137</v>
      </c>
      <c r="AF15" s="104" t="s">
        <v>111</v>
      </c>
      <c r="AG15" s="89">
        <f t="shared" si="7"/>
        <v>15</v>
      </c>
      <c r="AH15" s="104" t="s">
        <v>364</v>
      </c>
      <c r="AI15" s="104" t="s">
        <v>114</v>
      </c>
      <c r="AJ15" s="89">
        <f t="shared" si="8"/>
        <v>10</v>
      </c>
      <c r="AK15" s="28" t="s">
        <v>603</v>
      </c>
      <c r="AL15" s="16">
        <f t="shared" si="2"/>
        <v>91.304347826086953</v>
      </c>
      <c r="AM15" s="39" t="str">
        <f t="shared" si="3"/>
        <v/>
      </c>
      <c r="AN15" s="119"/>
      <c r="AO15" s="116"/>
      <c r="AP15" s="161"/>
      <c r="AQ15" s="164"/>
      <c r="AR15" s="119"/>
      <c r="AS15" s="116"/>
      <c r="AT15" s="149"/>
      <c r="AU15" s="113"/>
      <c r="AV15" s="113"/>
      <c r="AW15" s="113"/>
      <c r="AX15" s="113"/>
      <c r="AY15" s="113"/>
      <c r="AZ15" s="119"/>
      <c r="BA15" s="116"/>
      <c r="BB15" s="190"/>
      <c r="BC15" s="26">
        <v>3</v>
      </c>
      <c r="BD15" s="19"/>
      <c r="BE15" s="21"/>
      <c r="BF15" s="21"/>
      <c r="BG15" s="21"/>
      <c r="BH15" s="22"/>
    </row>
    <row r="16" spans="1:60" ht="89.25" x14ac:dyDescent="0.25">
      <c r="A16" s="184"/>
      <c r="B16" s="137"/>
      <c r="C16" s="137"/>
      <c r="D16" s="273"/>
      <c r="E16" s="273"/>
      <c r="F16" s="273"/>
      <c r="G16" s="274"/>
      <c r="H16" s="146"/>
      <c r="I16" s="119"/>
      <c r="J16" s="202"/>
      <c r="K16" s="119"/>
      <c r="L16" s="119"/>
      <c r="M16" s="116"/>
      <c r="N16" s="7" t="s">
        <v>604</v>
      </c>
      <c r="O16" s="5" t="s">
        <v>605</v>
      </c>
      <c r="P16" s="5" t="s">
        <v>133</v>
      </c>
      <c r="Q16" s="89">
        <f t="shared" si="4"/>
        <v>10</v>
      </c>
      <c r="R16" s="104" t="s">
        <v>100</v>
      </c>
      <c r="S16" s="89">
        <f t="shared" si="5"/>
        <v>15</v>
      </c>
      <c r="T16" s="98" t="s">
        <v>101</v>
      </c>
      <c r="U16" s="89">
        <f t="shared" si="0"/>
        <v>15</v>
      </c>
      <c r="V16" s="5" t="s">
        <v>606</v>
      </c>
      <c r="W16" s="33" t="s">
        <v>104</v>
      </c>
      <c r="X16" s="89">
        <f t="shared" si="9"/>
        <v>5</v>
      </c>
      <c r="Y16" s="104" t="s">
        <v>607</v>
      </c>
      <c r="Z16" s="104" t="s">
        <v>108</v>
      </c>
      <c r="AA16" s="89">
        <f t="shared" si="6"/>
        <v>15</v>
      </c>
      <c r="AB16" s="104" t="s">
        <v>587</v>
      </c>
      <c r="AC16" s="104" t="s">
        <v>110</v>
      </c>
      <c r="AD16" s="89">
        <f t="shared" si="1"/>
        <v>15</v>
      </c>
      <c r="AE16" s="104" t="s">
        <v>137</v>
      </c>
      <c r="AF16" s="104" t="s">
        <v>111</v>
      </c>
      <c r="AG16" s="89">
        <f t="shared" si="7"/>
        <v>15</v>
      </c>
      <c r="AH16" s="104" t="s">
        <v>238</v>
      </c>
      <c r="AI16" s="104" t="s">
        <v>114</v>
      </c>
      <c r="AJ16" s="89">
        <f t="shared" si="8"/>
        <v>10</v>
      </c>
      <c r="AK16" s="28" t="s">
        <v>608</v>
      </c>
      <c r="AL16" s="16" t="str">
        <f t="shared" si="2"/>
        <v/>
      </c>
      <c r="AM16" s="39">
        <f t="shared" si="3"/>
        <v>86.956521739130437</v>
      </c>
      <c r="AN16" s="119"/>
      <c r="AO16" s="116"/>
      <c r="AP16" s="161"/>
      <c r="AQ16" s="164"/>
      <c r="AR16" s="119"/>
      <c r="AS16" s="116"/>
      <c r="AT16" s="149"/>
      <c r="AU16" s="113"/>
      <c r="AV16" s="113"/>
      <c r="AW16" s="113"/>
      <c r="AX16" s="113"/>
      <c r="AY16" s="113"/>
      <c r="AZ16" s="119"/>
      <c r="BA16" s="116"/>
      <c r="BB16" s="190"/>
      <c r="BC16" s="26">
        <v>4</v>
      </c>
      <c r="BD16" s="251"/>
      <c r="BE16" s="21"/>
      <c r="BF16" s="21"/>
      <c r="BG16" s="21"/>
      <c r="BH16" s="22"/>
    </row>
    <row r="17" spans="1:73" ht="15.75" thickBot="1" x14ac:dyDescent="0.3">
      <c r="A17" s="185"/>
      <c r="B17" s="138"/>
      <c r="C17" s="138"/>
      <c r="D17" s="278"/>
      <c r="E17" s="278"/>
      <c r="F17" s="278"/>
      <c r="G17" s="279"/>
      <c r="H17" s="147"/>
      <c r="I17" s="120"/>
      <c r="J17" s="207"/>
      <c r="K17" s="120"/>
      <c r="L17" s="120"/>
      <c r="M17" s="117"/>
      <c r="N17" s="8"/>
      <c r="O17" s="9"/>
      <c r="P17" s="9"/>
      <c r="Q17" s="90" t="str">
        <f t="shared" si="4"/>
        <v/>
      </c>
      <c r="R17" s="105"/>
      <c r="S17" s="90" t="str">
        <f t="shared" si="5"/>
        <v/>
      </c>
      <c r="T17" s="99"/>
      <c r="U17" s="90" t="str">
        <f t="shared" si="0"/>
        <v/>
      </c>
      <c r="V17" s="9"/>
      <c r="W17" s="99"/>
      <c r="X17" s="90" t="str">
        <f t="shared" si="9"/>
        <v/>
      </c>
      <c r="Y17" s="105"/>
      <c r="Z17" s="105"/>
      <c r="AA17" s="90" t="str">
        <f t="shared" si="6"/>
        <v/>
      </c>
      <c r="AB17" s="105"/>
      <c r="AC17" s="105"/>
      <c r="AD17" s="90" t="str">
        <f t="shared" si="1"/>
        <v/>
      </c>
      <c r="AE17" s="105"/>
      <c r="AF17" s="105"/>
      <c r="AG17" s="90" t="str">
        <f t="shared" si="7"/>
        <v/>
      </c>
      <c r="AH17" s="105"/>
      <c r="AI17" s="105"/>
      <c r="AJ17" s="90" t="str">
        <f t="shared" si="8"/>
        <v/>
      </c>
      <c r="AK17" s="6"/>
      <c r="AL17" s="17" t="str">
        <f t="shared" si="2"/>
        <v/>
      </c>
      <c r="AM17" s="18" t="str">
        <f t="shared" si="3"/>
        <v/>
      </c>
      <c r="AN17" s="120"/>
      <c r="AO17" s="117"/>
      <c r="AP17" s="162"/>
      <c r="AQ17" s="165"/>
      <c r="AR17" s="120"/>
      <c r="AS17" s="117"/>
      <c r="AT17" s="150"/>
      <c r="AU17" s="114"/>
      <c r="AV17" s="114"/>
      <c r="AW17" s="114"/>
      <c r="AX17" s="114"/>
      <c r="AY17" s="114"/>
      <c r="AZ17" s="120"/>
      <c r="BA17" s="117"/>
      <c r="BB17" s="191"/>
      <c r="BC17" s="27">
        <v>5</v>
      </c>
      <c r="BD17" s="20"/>
      <c r="BE17" s="23"/>
      <c r="BF17" s="23"/>
      <c r="BG17" s="23"/>
      <c r="BH17" s="24"/>
    </row>
    <row r="18" spans="1:73" x14ac:dyDescent="0.25">
      <c r="A18" s="186"/>
      <c r="B18" s="121"/>
      <c r="C18" s="121"/>
      <c r="D18" s="125"/>
      <c r="E18" s="121"/>
      <c r="F18" s="131"/>
      <c r="G18" s="132"/>
      <c r="H18" s="121"/>
      <c r="I18" s="111"/>
      <c r="J18" s="121"/>
      <c r="K18" s="111"/>
      <c r="L18" s="111"/>
      <c r="M18" s="111"/>
      <c r="N18" s="73"/>
      <c r="O18" s="73"/>
      <c r="P18" s="73"/>
      <c r="Q18" s="91"/>
      <c r="R18" s="94"/>
      <c r="S18" s="91"/>
      <c r="T18" s="93"/>
      <c r="U18" s="91"/>
      <c r="V18" s="73"/>
      <c r="W18" s="93"/>
      <c r="X18" s="91"/>
      <c r="Y18" s="94"/>
      <c r="Z18" s="94"/>
      <c r="AA18" s="91"/>
      <c r="AB18" s="94"/>
      <c r="AC18" s="94"/>
      <c r="AD18" s="91"/>
      <c r="AE18" s="94"/>
      <c r="AF18" s="94"/>
      <c r="AG18" s="91"/>
      <c r="AH18" s="94"/>
      <c r="AI18" s="94"/>
      <c r="AJ18" s="91"/>
      <c r="AK18" s="94"/>
      <c r="AL18" s="100"/>
      <c r="AM18" s="100"/>
      <c r="AN18" s="122"/>
      <c r="AO18" s="122"/>
      <c r="AP18" s="123"/>
      <c r="AQ18" s="124"/>
      <c r="AR18" s="122"/>
      <c r="AS18" s="122"/>
      <c r="AT18" s="111"/>
      <c r="AU18" s="111"/>
      <c r="AV18" s="111"/>
      <c r="AW18" s="111"/>
      <c r="AX18" s="111"/>
      <c r="AY18" s="111"/>
      <c r="AZ18" s="111"/>
      <c r="BA18" s="111"/>
      <c r="BB18" s="111"/>
      <c r="BC18" s="78"/>
      <c r="BD18" s="79"/>
      <c r="BE18" s="80"/>
      <c r="BF18" s="80"/>
      <c r="BG18" s="80"/>
      <c r="BH18" s="80"/>
      <c r="BI18" s="265"/>
      <c r="BJ18" s="265"/>
      <c r="BK18" s="265"/>
      <c r="BL18" s="265"/>
      <c r="BM18" s="265"/>
      <c r="BN18" s="265"/>
      <c r="BO18" s="265"/>
      <c r="BP18" s="265"/>
      <c r="BQ18" s="265"/>
      <c r="BR18" s="265"/>
      <c r="BS18" s="265"/>
      <c r="BT18" s="265"/>
      <c r="BU18" s="265"/>
    </row>
    <row r="19" spans="1:73" x14ac:dyDescent="0.25">
      <c r="A19" s="186"/>
      <c r="B19" s="121"/>
      <c r="C19" s="121"/>
      <c r="D19" s="125"/>
      <c r="E19" s="121"/>
      <c r="F19" s="131"/>
      <c r="G19" s="132"/>
      <c r="H19" s="121"/>
      <c r="I19" s="111"/>
      <c r="J19" s="121"/>
      <c r="K19" s="111"/>
      <c r="L19" s="111"/>
      <c r="M19" s="111"/>
      <c r="N19" s="73"/>
      <c r="O19" s="73"/>
      <c r="P19" s="73"/>
      <c r="Q19" s="91"/>
      <c r="R19" s="94"/>
      <c r="S19" s="91"/>
      <c r="T19" s="93"/>
      <c r="U19" s="91"/>
      <c r="V19" s="73"/>
      <c r="W19" s="93"/>
      <c r="X19" s="91"/>
      <c r="Y19" s="94"/>
      <c r="Z19" s="94"/>
      <c r="AA19" s="91"/>
      <c r="AB19" s="94"/>
      <c r="AC19" s="94"/>
      <c r="AD19" s="91"/>
      <c r="AE19" s="94"/>
      <c r="AF19" s="94"/>
      <c r="AG19" s="91"/>
      <c r="AH19" s="94"/>
      <c r="AI19" s="94"/>
      <c r="AJ19" s="91"/>
      <c r="AK19" s="94"/>
      <c r="AL19" s="100"/>
      <c r="AM19" s="100"/>
      <c r="AN19" s="111"/>
      <c r="AO19" s="111"/>
      <c r="AP19" s="123"/>
      <c r="AQ19" s="124"/>
      <c r="AR19" s="111"/>
      <c r="AS19" s="111"/>
      <c r="AT19" s="111"/>
      <c r="AU19" s="111"/>
      <c r="AV19" s="111"/>
      <c r="AW19" s="111"/>
      <c r="AX19" s="111"/>
      <c r="AY19" s="111"/>
      <c r="AZ19" s="111"/>
      <c r="BA19" s="111"/>
      <c r="BB19" s="111"/>
      <c r="BC19" s="81"/>
      <c r="BD19" s="79"/>
      <c r="BE19" s="80"/>
      <c r="BF19" s="80"/>
      <c r="BG19" s="80"/>
      <c r="BH19" s="80"/>
      <c r="BI19" s="265"/>
      <c r="BJ19" s="265"/>
      <c r="BK19" s="265"/>
      <c r="BL19" s="265"/>
      <c r="BM19" s="265"/>
      <c r="BN19" s="265"/>
      <c r="BO19" s="265"/>
      <c r="BP19" s="265"/>
      <c r="BQ19" s="265"/>
      <c r="BR19" s="265"/>
      <c r="BS19" s="265"/>
      <c r="BT19" s="265"/>
      <c r="BU19" s="265"/>
    </row>
    <row r="20" spans="1:73" x14ac:dyDescent="0.25">
      <c r="A20" s="186"/>
      <c r="B20" s="121"/>
      <c r="C20" s="121"/>
      <c r="D20" s="125"/>
      <c r="E20" s="121"/>
      <c r="F20" s="131"/>
      <c r="G20" s="132"/>
      <c r="H20" s="121"/>
      <c r="I20" s="111"/>
      <c r="J20" s="121"/>
      <c r="K20" s="111"/>
      <c r="L20" s="111"/>
      <c r="M20" s="111"/>
      <c r="N20" s="73"/>
      <c r="O20" s="73"/>
      <c r="P20" s="73"/>
      <c r="Q20" s="91"/>
      <c r="R20" s="94"/>
      <c r="S20" s="91"/>
      <c r="T20" s="93"/>
      <c r="U20" s="91"/>
      <c r="V20" s="73"/>
      <c r="W20" s="93"/>
      <c r="X20" s="91"/>
      <c r="Y20" s="94"/>
      <c r="Z20" s="94"/>
      <c r="AA20" s="91"/>
      <c r="AB20" s="94"/>
      <c r="AC20" s="94"/>
      <c r="AD20" s="91"/>
      <c r="AE20" s="94"/>
      <c r="AF20" s="94"/>
      <c r="AG20" s="91"/>
      <c r="AH20" s="94"/>
      <c r="AI20" s="94"/>
      <c r="AJ20" s="91"/>
      <c r="AK20" s="94"/>
      <c r="AL20" s="100"/>
      <c r="AM20" s="100"/>
      <c r="AN20" s="111"/>
      <c r="AO20" s="111"/>
      <c r="AP20" s="123"/>
      <c r="AQ20" s="124"/>
      <c r="AR20" s="111"/>
      <c r="AS20" s="111"/>
      <c r="AT20" s="111"/>
      <c r="AU20" s="111"/>
      <c r="AV20" s="111"/>
      <c r="AW20" s="111"/>
      <c r="AX20" s="111"/>
      <c r="AY20" s="111"/>
      <c r="AZ20" s="111"/>
      <c r="BA20" s="111"/>
      <c r="BB20" s="111"/>
      <c r="BC20" s="81"/>
      <c r="BD20" s="79"/>
      <c r="BE20" s="80"/>
      <c r="BF20" s="80"/>
      <c r="BG20" s="80"/>
      <c r="BH20" s="80"/>
      <c r="BI20" s="265"/>
      <c r="BJ20" s="265"/>
      <c r="BK20" s="265"/>
      <c r="BL20" s="265"/>
      <c r="BM20" s="265"/>
      <c r="BN20" s="265"/>
      <c r="BO20" s="265"/>
      <c r="BP20" s="265"/>
      <c r="BQ20" s="265"/>
      <c r="BR20" s="265"/>
      <c r="BS20" s="265"/>
      <c r="BT20" s="265"/>
      <c r="BU20" s="265"/>
    </row>
    <row r="21" spans="1:73" x14ac:dyDescent="0.25">
      <c r="A21" s="186"/>
      <c r="B21" s="121"/>
      <c r="C21" s="121"/>
      <c r="D21" s="125"/>
      <c r="E21" s="121"/>
      <c r="F21" s="131"/>
      <c r="G21" s="132"/>
      <c r="H21" s="121"/>
      <c r="I21" s="111"/>
      <c r="J21" s="121"/>
      <c r="K21" s="111"/>
      <c r="L21" s="111"/>
      <c r="M21" s="111"/>
      <c r="N21" s="73"/>
      <c r="O21" s="73"/>
      <c r="P21" s="73"/>
      <c r="Q21" s="91"/>
      <c r="R21" s="94"/>
      <c r="S21" s="91"/>
      <c r="T21" s="93"/>
      <c r="U21" s="91"/>
      <c r="V21" s="73"/>
      <c r="W21" s="93"/>
      <c r="X21" s="91"/>
      <c r="Y21" s="94"/>
      <c r="Z21" s="94"/>
      <c r="AA21" s="91"/>
      <c r="AB21" s="94"/>
      <c r="AC21" s="94"/>
      <c r="AD21" s="91"/>
      <c r="AE21" s="94"/>
      <c r="AF21" s="94"/>
      <c r="AG21" s="91"/>
      <c r="AH21" s="94"/>
      <c r="AI21" s="94"/>
      <c r="AJ21" s="91"/>
      <c r="AK21" s="94"/>
      <c r="AL21" s="100"/>
      <c r="AM21" s="100"/>
      <c r="AN21" s="111"/>
      <c r="AO21" s="111"/>
      <c r="AP21" s="123"/>
      <c r="AQ21" s="124"/>
      <c r="AR21" s="111"/>
      <c r="AS21" s="111"/>
      <c r="AT21" s="111"/>
      <c r="AU21" s="111"/>
      <c r="AV21" s="111"/>
      <c r="AW21" s="111"/>
      <c r="AX21" s="111"/>
      <c r="AY21" s="111"/>
      <c r="AZ21" s="111"/>
      <c r="BA21" s="111"/>
      <c r="BB21" s="111"/>
      <c r="BC21" s="81"/>
      <c r="BD21" s="79"/>
      <c r="BE21" s="80"/>
      <c r="BF21" s="80"/>
      <c r="BG21" s="80"/>
      <c r="BH21" s="80"/>
      <c r="BI21" s="265"/>
      <c r="BJ21" s="265"/>
      <c r="BK21" s="265"/>
      <c r="BL21" s="265"/>
      <c r="BM21" s="265"/>
      <c r="BN21" s="265"/>
      <c r="BO21" s="265"/>
      <c r="BP21" s="265"/>
      <c r="BQ21" s="265"/>
      <c r="BR21" s="265"/>
      <c r="BS21" s="265"/>
      <c r="BT21" s="265"/>
      <c r="BU21" s="265"/>
    </row>
    <row r="22" spans="1:73" x14ac:dyDescent="0.25">
      <c r="A22" s="186"/>
      <c r="B22" s="121"/>
      <c r="C22" s="121"/>
      <c r="D22" s="125"/>
      <c r="E22" s="121"/>
      <c r="F22" s="131"/>
      <c r="G22" s="132"/>
      <c r="H22" s="121"/>
      <c r="I22" s="111"/>
      <c r="J22" s="121"/>
      <c r="K22" s="111"/>
      <c r="L22" s="111"/>
      <c r="M22" s="111"/>
      <c r="N22" s="73"/>
      <c r="O22" s="73"/>
      <c r="P22" s="73"/>
      <c r="Q22" s="91"/>
      <c r="R22" s="94"/>
      <c r="S22" s="91"/>
      <c r="T22" s="93"/>
      <c r="U22" s="91"/>
      <c r="V22" s="73"/>
      <c r="W22" s="93"/>
      <c r="X22" s="91"/>
      <c r="Y22" s="94"/>
      <c r="Z22" s="94"/>
      <c r="AA22" s="91"/>
      <c r="AB22" s="94"/>
      <c r="AC22" s="94"/>
      <c r="AD22" s="91"/>
      <c r="AE22" s="94"/>
      <c r="AF22" s="94"/>
      <c r="AG22" s="91"/>
      <c r="AH22" s="94"/>
      <c r="AI22" s="94"/>
      <c r="AJ22" s="91"/>
      <c r="AK22" s="94"/>
      <c r="AL22" s="100"/>
      <c r="AM22" s="100"/>
      <c r="AN22" s="111"/>
      <c r="AO22" s="111"/>
      <c r="AP22" s="123"/>
      <c r="AQ22" s="124"/>
      <c r="AR22" s="111"/>
      <c r="AS22" s="111"/>
      <c r="AT22" s="111"/>
      <c r="AU22" s="111"/>
      <c r="AV22" s="111"/>
      <c r="AW22" s="111"/>
      <c r="AX22" s="111"/>
      <c r="AY22" s="111"/>
      <c r="AZ22" s="111"/>
      <c r="BA22" s="111"/>
      <c r="BB22" s="111"/>
      <c r="BC22" s="81"/>
      <c r="BD22" s="79"/>
      <c r="BE22" s="80"/>
      <c r="BF22" s="80"/>
      <c r="BG22" s="80"/>
      <c r="BH22" s="80"/>
      <c r="BI22" s="265"/>
      <c r="BJ22" s="265"/>
      <c r="BK22" s="265"/>
      <c r="BL22" s="265"/>
      <c r="BM22" s="265"/>
      <c r="BN22" s="265"/>
      <c r="BO22" s="265"/>
      <c r="BP22" s="265"/>
      <c r="BQ22" s="265"/>
      <c r="BR22" s="265"/>
      <c r="BS22" s="265"/>
      <c r="BT22" s="265"/>
      <c r="BU22" s="265"/>
    </row>
    <row r="23" spans="1:73" x14ac:dyDescent="0.25">
      <c r="A23" s="186"/>
      <c r="B23" s="121"/>
      <c r="C23" s="121"/>
      <c r="D23" s="125"/>
      <c r="E23" s="121"/>
      <c r="F23" s="131"/>
      <c r="G23" s="132"/>
      <c r="H23" s="121"/>
      <c r="I23" s="111"/>
      <c r="J23" s="121"/>
      <c r="K23" s="111"/>
      <c r="L23" s="111"/>
      <c r="M23" s="111"/>
      <c r="N23" s="73"/>
      <c r="O23" s="73"/>
      <c r="P23" s="73"/>
      <c r="Q23" s="91"/>
      <c r="R23" s="94"/>
      <c r="S23" s="91"/>
      <c r="T23" s="93"/>
      <c r="U23" s="91"/>
      <c r="V23" s="73"/>
      <c r="W23" s="93"/>
      <c r="X23" s="91"/>
      <c r="Y23" s="94"/>
      <c r="Z23" s="94"/>
      <c r="AA23" s="91"/>
      <c r="AB23" s="94"/>
      <c r="AC23" s="94"/>
      <c r="AD23" s="91"/>
      <c r="AE23" s="94"/>
      <c r="AF23" s="94"/>
      <c r="AG23" s="91"/>
      <c r="AH23" s="94"/>
      <c r="AI23" s="94"/>
      <c r="AJ23" s="91"/>
      <c r="AK23" s="94"/>
      <c r="AL23" s="100"/>
      <c r="AM23" s="100"/>
      <c r="AN23" s="122"/>
      <c r="AO23" s="122"/>
      <c r="AP23" s="123"/>
      <c r="AQ23" s="124"/>
      <c r="AR23" s="122"/>
      <c r="AS23" s="122"/>
      <c r="AT23" s="111"/>
      <c r="AU23" s="111"/>
      <c r="AV23" s="111"/>
      <c r="AW23" s="111"/>
      <c r="AX23" s="111"/>
      <c r="AY23" s="111"/>
      <c r="AZ23" s="111"/>
      <c r="BA23" s="111"/>
      <c r="BB23" s="111"/>
      <c r="BC23" s="78"/>
      <c r="BD23" s="79"/>
      <c r="BE23" s="80"/>
      <c r="BF23" s="80"/>
      <c r="BG23" s="80"/>
      <c r="BH23" s="80"/>
      <c r="BI23" s="265"/>
      <c r="BJ23" s="265"/>
      <c r="BK23" s="265"/>
      <c r="BL23" s="265"/>
      <c r="BM23" s="265"/>
      <c r="BN23" s="265"/>
      <c r="BO23" s="265"/>
      <c r="BP23" s="265"/>
      <c r="BQ23" s="265"/>
      <c r="BR23" s="265"/>
      <c r="BS23" s="265"/>
      <c r="BT23" s="265"/>
      <c r="BU23" s="265"/>
    </row>
    <row r="24" spans="1:73" x14ac:dyDescent="0.25">
      <c r="A24" s="186"/>
      <c r="B24" s="121"/>
      <c r="C24" s="121"/>
      <c r="D24" s="125"/>
      <c r="E24" s="121"/>
      <c r="F24" s="131"/>
      <c r="G24" s="132"/>
      <c r="H24" s="121"/>
      <c r="I24" s="111"/>
      <c r="J24" s="121"/>
      <c r="K24" s="111"/>
      <c r="L24" s="111"/>
      <c r="M24" s="111"/>
      <c r="N24" s="73"/>
      <c r="O24" s="73"/>
      <c r="P24" s="73"/>
      <c r="Q24" s="91"/>
      <c r="R24" s="94"/>
      <c r="S24" s="91"/>
      <c r="T24" s="93"/>
      <c r="U24" s="91"/>
      <c r="V24" s="73"/>
      <c r="W24" s="93"/>
      <c r="X24" s="91"/>
      <c r="Y24" s="94"/>
      <c r="Z24" s="94"/>
      <c r="AA24" s="91"/>
      <c r="AB24" s="94"/>
      <c r="AC24" s="94"/>
      <c r="AD24" s="91"/>
      <c r="AE24" s="94"/>
      <c r="AF24" s="94"/>
      <c r="AG24" s="91"/>
      <c r="AH24" s="94"/>
      <c r="AI24" s="94"/>
      <c r="AJ24" s="91"/>
      <c r="AK24" s="94"/>
      <c r="AL24" s="100"/>
      <c r="AM24" s="100"/>
      <c r="AN24" s="111"/>
      <c r="AO24" s="111"/>
      <c r="AP24" s="123"/>
      <c r="AQ24" s="124"/>
      <c r="AR24" s="111"/>
      <c r="AS24" s="111"/>
      <c r="AT24" s="111"/>
      <c r="AU24" s="111"/>
      <c r="AV24" s="111"/>
      <c r="AW24" s="111"/>
      <c r="AX24" s="111"/>
      <c r="AY24" s="111"/>
      <c r="AZ24" s="111"/>
      <c r="BA24" s="111"/>
      <c r="BB24" s="111"/>
      <c r="BC24" s="81"/>
      <c r="BD24" s="79"/>
      <c r="BE24" s="80"/>
      <c r="BF24" s="80"/>
      <c r="BG24" s="80"/>
      <c r="BH24" s="80"/>
      <c r="BI24" s="265"/>
      <c r="BJ24" s="265"/>
      <c r="BK24" s="265"/>
      <c r="BL24" s="265"/>
      <c r="BM24" s="265"/>
      <c r="BN24" s="265"/>
      <c r="BO24" s="265"/>
      <c r="BP24" s="265"/>
      <c r="BQ24" s="265"/>
      <c r="BR24" s="265"/>
      <c r="BS24" s="265"/>
      <c r="BT24" s="265"/>
      <c r="BU24" s="265"/>
    </row>
    <row r="25" spans="1:73" x14ac:dyDescent="0.25">
      <c r="A25" s="186"/>
      <c r="B25" s="121"/>
      <c r="C25" s="121"/>
      <c r="D25" s="125"/>
      <c r="E25" s="121"/>
      <c r="F25" s="131"/>
      <c r="G25" s="132"/>
      <c r="H25" s="121"/>
      <c r="I25" s="111"/>
      <c r="J25" s="121"/>
      <c r="K25" s="111"/>
      <c r="L25" s="111"/>
      <c r="M25" s="111"/>
      <c r="N25" s="73"/>
      <c r="O25" s="73"/>
      <c r="P25" s="73"/>
      <c r="Q25" s="91"/>
      <c r="R25" s="94"/>
      <c r="S25" s="91"/>
      <c r="T25" s="93"/>
      <c r="U25" s="91"/>
      <c r="V25" s="73"/>
      <c r="W25" s="93"/>
      <c r="X25" s="91"/>
      <c r="Y25" s="94"/>
      <c r="Z25" s="94"/>
      <c r="AA25" s="91"/>
      <c r="AB25" s="94"/>
      <c r="AC25" s="94"/>
      <c r="AD25" s="91"/>
      <c r="AE25" s="94"/>
      <c r="AF25" s="94"/>
      <c r="AG25" s="91"/>
      <c r="AH25" s="94"/>
      <c r="AI25" s="94"/>
      <c r="AJ25" s="91"/>
      <c r="AK25" s="94"/>
      <c r="AL25" s="100"/>
      <c r="AM25" s="100"/>
      <c r="AN25" s="111"/>
      <c r="AO25" s="111"/>
      <c r="AP25" s="123"/>
      <c r="AQ25" s="124"/>
      <c r="AR25" s="111"/>
      <c r="AS25" s="111"/>
      <c r="AT25" s="111"/>
      <c r="AU25" s="111"/>
      <c r="AV25" s="111"/>
      <c r="AW25" s="111"/>
      <c r="AX25" s="111"/>
      <c r="AY25" s="111"/>
      <c r="AZ25" s="111"/>
      <c r="BA25" s="111"/>
      <c r="BB25" s="111"/>
      <c r="BC25" s="81"/>
      <c r="BD25" s="79"/>
      <c r="BE25" s="80"/>
      <c r="BF25" s="80"/>
      <c r="BG25" s="80"/>
      <c r="BH25" s="80"/>
      <c r="BI25" s="265"/>
      <c r="BJ25" s="265"/>
      <c r="BK25" s="265"/>
      <c r="BL25" s="265"/>
      <c r="BM25" s="265"/>
      <c r="BN25" s="265"/>
      <c r="BO25" s="265"/>
      <c r="BP25" s="265"/>
      <c r="BQ25" s="265"/>
      <c r="BR25" s="265"/>
      <c r="BS25" s="265"/>
      <c r="BT25" s="265"/>
      <c r="BU25" s="265"/>
    </row>
    <row r="26" spans="1:73" x14ac:dyDescent="0.25">
      <c r="A26" s="186"/>
      <c r="B26" s="121"/>
      <c r="C26" s="121"/>
      <c r="D26" s="125"/>
      <c r="E26" s="121"/>
      <c r="F26" s="131"/>
      <c r="G26" s="132"/>
      <c r="H26" s="121"/>
      <c r="I26" s="111"/>
      <c r="J26" s="121"/>
      <c r="K26" s="111"/>
      <c r="L26" s="111"/>
      <c r="M26" s="111"/>
      <c r="N26" s="73"/>
      <c r="O26" s="73"/>
      <c r="P26" s="73"/>
      <c r="Q26" s="91"/>
      <c r="R26" s="94"/>
      <c r="S26" s="91"/>
      <c r="T26" s="93"/>
      <c r="U26" s="91"/>
      <c r="V26" s="73"/>
      <c r="W26" s="93"/>
      <c r="X26" s="91"/>
      <c r="Y26" s="94"/>
      <c r="Z26" s="94"/>
      <c r="AA26" s="91"/>
      <c r="AB26" s="94"/>
      <c r="AC26" s="94"/>
      <c r="AD26" s="91"/>
      <c r="AE26" s="94"/>
      <c r="AF26" s="94"/>
      <c r="AG26" s="91"/>
      <c r="AH26" s="94"/>
      <c r="AI26" s="94"/>
      <c r="AJ26" s="91"/>
      <c r="AK26" s="94"/>
      <c r="AL26" s="100"/>
      <c r="AM26" s="100"/>
      <c r="AN26" s="111"/>
      <c r="AO26" s="111"/>
      <c r="AP26" s="123"/>
      <c r="AQ26" s="124"/>
      <c r="AR26" s="111"/>
      <c r="AS26" s="111"/>
      <c r="AT26" s="111"/>
      <c r="AU26" s="111"/>
      <c r="AV26" s="111"/>
      <c r="AW26" s="111"/>
      <c r="AX26" s="111"/>
      <c r="AY26" s="111"/>
      <c r="AZ26" s="111"/>
      <c r="BA26" s="111"/>
      <c r="BB26" s="111"/>
      <c r="BC26" s="81"/>
      <c r="BD26" s="79"/>
      <c r="BE26" s="80"/>
      <c r="BF26" s="80"/>
      <c r="BG26" s="80"/>
      <c r="BH26" s="80"/>
      <c r="BI26" s="265"/>
      <c r="BJ26" s="265"/>
      <c r="BK26" s="265"/>
      <c r="BL26" s="265"/>
      <c r="BM26" s="265"/>
      <c r="BN26" s="265"/>
      <c r="BO26" s="265"/>
      <c r="BP26" s="265"/>
      <c r="BQ26" s="265"/>
      <c r="BR26" s="265"/>
      <c r="BS26" s="265"/>
      <c r="BT26" s="265"/>
      <c r="BU26" s="265"/>
    </row>
    <row r="27" spans="1:73" x14ac:dyDescent="0.25">
      <c r="A27" s="186"/>
      <c r="B27" s="121"/>
      <c r="C27" s="121"/>
      <c r="D27" s="125"/>
      <c r="E27" s="121"/>
      <c r="F27" s="131"/>
      <c r="G27" s="132"/>
      <c r="H27" s="121"/>
      <c r="I27" s="111"/>
      <c r="J27" s="121"/>
      <c r="K27" s="111"/>
      <c r="L27" s="111"/>
      <c r="M27" s="111"/>
      <c r="N27" s="73"/>
      <c r="O27" s="73"/>
      <c r="P27" s="73"/>
      <c r="Q27" s="91"/>
      <c r="R27" s="94"/>
      <c r="S27" s="91"/>
      <c r="T27" s="93"/>
      <c r="U27" s="91"/>
      <c r="V27" s="73"/>
      <c r="W27" s="93"/>
      <c r="X27" s="91"/>
      <c r="Y27" s="94"/>
      <c r="Z27" s="94"/>
      <c r="AA27" s="91"/>
      <c r="AB27" s="94"/>
      <c r="AC27" s="94"/>
      <c r="AD27" s="91"/>
      <c r="AE27" s="94"/>
      <c r="AF27" s="94"/>
      <c r="AG27" s="91"/>
      <c r="AH27" s="94"/>
      <c r="AI27" s="94"/>
      <c r="AJ27" s="91"/>
      <c r="AK27" s="94"/>
      <c r="AL27" s="100"/>
      <c r="AM27" s="100"/>
      <c r="AN27" s="111"/>
      <c r="AO27" s="111"/>
      <c r="AP27" s="123"/>
      <c r="AQ27" s="124"/>
      <c r="AR27" s="111"/>
      <c r="AS27" s="111"/>
      <c r="AT27" s="111"/>
      <c r="AU27" s="111"/>
      <c r="AV27" s="111"/>
      <c r="AW27" s="111"/>
      <c r="AX27" s="111"/>
      <c r="AY27" s="111"/>
      <c r="AZ27" s="111"/>
      <c r="BA27" s="111"/>
      <c r="BB27" s="111"/>
      <c r="BC27" s="81"/>
      <c r="BD27" s="79"/>
      <c r="BE27" s="80"/>
      <c r="BF27" s="80"/>
      <c r="BG27" s="80"/>
      <c r="BH27" s="80"/>
      <c r="BI27" s="265"/>
      <c r="BJ27" s="265"/>
      <c r="BK27" s="265"/>
      <c r="BL27" s="265"/>
      <c r="BM27" s="265"/>
      <c r="BN27" s="265"/>
      <c r="BO27" s="265"/>
      <c r="BP27" s="265"/>
      <c r="BQ27" s="265"/>
      <c r="BR27" s="265"/>
      <c r="BS27" s="265"/>
      <c r="BT27" s="265"/>
      <c r="BU27" s="265"/>
    </row>
    <row r="28" spans="1:73" x14ac:dyDescent="0.25">
      <c r="A28" s="186"/>
      <c r="B28" s="121"/>
      <c r="C28" s="121"/>
      <c r="D28" s="125"/>
      <c r="E28" s="121"/>
      <c r="F28" s="131"/>
      <c r="G28" s="132"/>
      <c r="H28" s="121"/>
      <c r="I28" s="111"/>
      <c r="J28" s="121"/>
      <c r="K28" s="111"/>
      <c r="L28" s="111"/>
      <c r="M28" s="111"/>
      <c r="N28" s="73"/>
      <c r="O28" s="73"/>
      <c r="P28" s="73"/>
      <c r="Q28" s="91"/>
      <c r="R28" s="94"/>
      <c r="S28" s="91"/>
      <c r="T28" s="93"/>
      <c r="U28" s="91"/>
      <c r="V28" s="73"/>
      <c r="W28" s="93"/>
      <c r="X28" s="91"/>
      <c r="Y28" s="94"/>
      <c r="Z28" s="94"/>
      <c r="AA28" s="91"/>
      <c r="AB28" s="94"/>
      <c r="AC28" s="94"/>
      <c r="AD28" s="91"/>
      <c r="AE28" s="94"/>
      <c r="AF28" s="94"/>
      <c r="AG28" s="91"/>
      <c r="AH28" s="94"/>
      <c r="AI28" s="94"/>
      <c r="AJ28" s="91"/>
      <c r="AK28" s="94"/>
      <c r="AL28" s="100"/>
      <c r="AM28" s="100"/>
      <c r="AN28" s="122"/>
      <c r="AO28" s="122"/>
      <c r="AP28" s="123"/>
      <c r="AQ28" s="124"/>
      <c r="AR28" s="122"/>
      <c r="AS28" s="122"/>
      <c r="AT28" s="111"/>
      <c r="AU28" s="111"/>
      <c r="AV28" s="111"/>
      <c r="AW28" s="111"/>
      <c r="AX28" s="111"/>
      <c r="AY28" s="111"/>
      <c r="AZ28" s="111"/>
      <c r="BA28" s="111"/>
      <c r="BB28" s="111"/>
      <c r="BC28" s="78"/>
      <c r="BD28" s="79"/>
      <c r="BE28" s="80"/>
      <c r="BF28" s="80"/>
      <c r="BG28" s="80"/>
      <c r="BH28" s="80"/>
      <c r="BI28" s="265"/>
      <c r="BJ28" s="265"/>
      <c r="BK28" s="265"/>
      <c r="BL28" s="265"/>
      <c r="BM28" s="265"/>
      <c r="BN28" s="265"/>
      <c r="BO28" s="265"/>
      <c r="BP28" s="265"/>
      <c r="BQ28" s="265"/>
      <c r="BR28" s="265"/>
      <c r="BS28" s="265"/>
      <c r="BT28" s="265"/>
      <c r="BU28" s="265"/>
    </row>
    <row r="29" spans="1:73" x14ac:dyDescent="0.25">
      <c r="A29" s="186"/>
      <c r="B29" s="121"/>
      <c r="C29" s="121"/>
      <c r="D29" s="125"/>
      <c r="E29" s="121"/>
      <c r="F29" s="131"/>
      <c r="G29" s="132"/>
      <c r="H29" s="121"/>
      <c r="I29" s="111"/>
      <c r="J29" s="121"/>
      <c r="K29" s="111"/>
      <c r="L29" s="111"/>
      <c r="M29" s="111"/>
      <c r="N29" s="73"/>
      <c r="O29" s="73"/>
      <c r="P29" s="73"/>
      <c r="Q29" s="91"/>
      <c r="R29" s="94"/>
      <c r="S29" s="91"/>
      <c r="T29" s="93"/>
      <c r="U29" s="91"/>
      <c r="V29" s="73"/>
      <c r="W29" s="93"/>
      <c r="X29" s="91"/>
      <c r="Y29" s="94"/>
      <c r="Z29" s="94"/>
      <c r="AA29" s="91"/>
      <c r="AB29" s="94"/>
      <c r="AC29" s="94"/>
      <c r="AD29" s="91"/>
      <c r="AE29" s="94"/>
      <c r="AF29" s="94"/>
      <c r="AG29" s="91"/>
      <c r="AH29" s="94"/>
      <c r="AI29" s="94"/>
      <c r="AJ29" s="91"/>
      <c r="AK29" s="94"/>
      <c r="AL29" s="100"/>
      <c r="AM29" s="100"/>
      <c r="AN29" s="111"/>
      <c r="AO29" s="111"/>
      <c r="AP29" s="123"/>
      <c r="AQ29" s="124"/>
      <c r="AR29" s="111"/>
      <c r="AS29" s="111"/>
      <c r="AT29" s="111"/>
      <c r="AU29" s="111"/>
      <c r="AV29" s="111"/>
      <c r="AW29" s="111"/>
      <c r="AX29" s="111"/>
      <c r="AY29" s="111"/>
      <c r="AZ29" s="111"/>
      <c r="BA29" s="111"/>
      <c r="BB29" s="111"/>
      <c r="BC29" s="81"/>
      <c r="BD29" s="79"/>
      <c r="BE29" s="80"/>
      <c r="BF29" s="80"/>
      <c r="BG29" s="80"/>
      <c r="BH29" s="80"/>
      <c r="BI29" s="265"/>
      <c r="BJ29" s="265"/>
      <c r="BK29" s="265"/>
      <c r="BL29" s="265"/>
      <c r="BM29" s="265"/>
      <c r="BN29" s="265"/>
      <c r="BO29" s="265"/>
      <c r="BP29" s="265"/>
      <c r="BQ29" s="265"/>
      <c r="BR29" s="265"/>
      <c r="BS29" s="265"/>
      <c r="BT29" s="265"/>
      <c r="BU29" s="265"/>
    </row>
    <row r="30" spans="1:73" x14ac:dyDescent="0.25">
      <c r="A30" s="186"/>
      <c r="B30" s="121"/>
      <c r="C30" s="121"/>
      <c r="D30" s="125"/>
      <c r="E30" s="121"/>
      <c r="F30" s="131"/>
      <c r="G30" s="132"/>
      <c r="H30" s="121"/>
      <c r="I30" s="111"/>
      <c r="J30" s="121"/>
      <c r="K30" s="111"/>
      <c r="L30" s="111"/>
      <c r="M30" s="111"/>
      <c r="N30" s="73"/>
      <c r="O30" s="73"/>
      <c r="P30" s="73"/>
      <c r="Q30" s="91"/>
      <c r="R30" s="94"/>
      <c r="S30" s="91"/>
      <c r="T30" s="93"/>
      <c r="U30" s="91"/>
      <c r="V30" s="73"/>
      <c r="W30" s="93"/>
      <c r="X30" s="91"/>
      <c r="Y30" s="94"/>
      <c r="Z30" s="94"/>
      <c r="AA30" s="91"/>
      <c r="AB30" s="94"/>
      <c r="AC30" s="94"/>
      <c r="AD30" s="91"/>
      <c r="AE30" s="94"/>
      <c r="AF30" s="94"/>
      <c r="AG30" s="91"/>
      <c r="AH30" s="94"/>
      <c r="AI30" s="94"/>
      <c r="AJ30" s="91"/>
      <c r="AK30" s="94"/>
      <c r="AL30" s="100"/>
      <c r="AM30" s="100"/>
      <c r="AN30" s="111"/>
      <c r="AO30" s="111"/>
      <c r="AP30" s="123"/>
      <c r="AQ30" s="124"/>
      <c r="AR30" s="111"/>
      <c r="AS30" s="111"/>
      <c r="AT30" s="111"/>
      <c r="AU30" s="111"/>
      <c r="AV30" s="111"/>
      <c r="AW30" s="111"/>
      <c r="AX30" s="111"/>
      <c r="AY30" s="111"/>
      <c r="AZ30" s="111"/>
      <c r="BA30" s="111"/>
      <c r="BB30" s="111"/>
      <c r="BC30" s="81"/>
      <c r="BD30" s="79"/>
      <c r="BE30" s="80"/>
      <c r="BF30" s="80"/>
      <c r="BG30" s="80"/>
      <c r="BH30" s="80"/>
      <c r="BI30" s="265"/>
      <c r="BJ30" s="265"/>
      <c r="BK30" s="265"/>
      <c r="BL30" s="265"/>
      <c r="BM30" s="265"/>
      <c r="BN30" s="265"/>
      <c r="BO30" s="265"/>
      <c r="BP30" s="265"/>
      <c r="BQ30" s="265"/>
      <c r="BR30" s="265"/>
      <c r="BS30" s="265"/>
      <c r="BT30" s="265"/>
      <c r="BU30" s="265"/>
    </row>
    <row r="31" spans="1:73" x14ac:dyDescent="0.25">
      <c r="A31" s="186"/>
      <c r="B31" s="121"/>
      <c r="C31" s="121"/>
      <c r="D31" s="125"/>
      <c r="E31" s="121"/>
      <c r="F31" s="131"/>
      <c r="G31" s="132"/>
      <c r="H31" s="121"/>
      <c r="I31" s="111"/>
      <c r="J31" s="121"/>
      <c r="K31" s="111"/>
      <c r="L31" s="111"/>
      <c r="M31" s="111"/>
      <c r="N31" s="73"/>
      <c r="O31" s="73"/>
      <c r="P31" s="73"/>
      <c r="Q31" s="91"/>
      <c r="R31" s="94"/>
      <c r="S31" s="91"/>
      <c r="T31" s="93"/>
      <c r="U31" s="91"/>
      <c r="V31" s="73"/>
      <c r="W31" s="93"/>
      <c r="X31" s="91"/>
      <c r="Y31" s="94"/>
      <c r="Z31" s="94"/>
      <c r="AA31" s="91"/>
      <c r="AB31" s="94"/>
      <c r="AC31" s="94"/>
      <c r="AD31" s="91"/>
      <c r="AE31" s="94"/>
      <c r="AF31" s="94"/>
      <c r="AG31" s="91"/>
      <c r="AH31" s="94"/>
      <c r="AI31" s="94"/>
      <c r="AJ31" s="91"/>
      <c r="AK31" s="94"/>
      <c r="AL31" s="100"/>
      <c r="AM31" s="100"/>
      <c r="AN31" s="111"/>
      <c r="AO31" s="111"/>
      <c r="AP31" s="123"/>
      <c r="AQ31" s="124"/>
      <c r="AR31" s="111"/>
      <c r="AS31" s="111"/>
      <c r="AT31" s="111"/>
      <c r="AU31" s="111"/>
      <c r="AV31" s="111"/>
      <c r="AW31" s="111"/>
      <c r="AX31" s="111"/>
      <c r="AY31" s="111"/>
      <c r="AZ31" s="111"/>
      <c r="BA31" s="111"/>
      <c r="BB31" s="111"/>
      <c r="BC31" s="81"/>
      <c r="BD31" s="79"/>
      <c r="BE31" s="80"/>
      <c r="BF31" s="80"/>
      <c r="BG31" s="80"/>
      <c r="BH31" s="80"/>
      <c r="BI31" s="265"/>
      <c r="BJ31" s="265"/>
      <c r="BK31" s="265"/>
      <c r="BL31" s="265"/>
      <c r="BM31" s="265"/>
      <c r="BN31" s="265"/>
      <c r="BO31" s="265"/>
      <c r="BP31" s="265"/>
      <c r="BQ31" s="265"/>
      <c r="BR31" s="265"/>
      <c r="BS31" s="265"/>
      <c r="BT31" s="265"/>
      <c r="BU31" s="265"/>
    </row>
    <row r="32" spans="1:73" x14ac:dyDescent="0.25">
      <c r="A32" s="186"/>
      <c r="B32" s="121"/>
      <c r="C32" s="121"/>
      <c r="D32" s="125"/>
      <c r="E32" s="121"/>
      <c r="F32" s="131"/>
      <c r="G32" s="132"/>
      <c r="H32" s="121"/>
      <c r="I32" s="111"/>
      <c r="J32" s="121"/>
      <c r="K32" s="111"/>
      <c r="L32" s="111"/>
      <c r="M32" s="111"/>
      <c r="N32" s="73"/>
      <c r="O32" s="73"/>
      <c r="P32" s="73"/>
      <c r="Q32" s="91"/>
      <c r="R32" s="94"/>
      <c r="S32" s="91"/>
      <c r="T32" s="93"/>
      <c r="U32" s="91"/>
      <c r="V32" s="73"/>
      <c r="W32" s="93"/>
      <c r="X32" s="91"/>
      <c r="Y32" s="94"/>
      <c r="Z32" s="94"/>
      <c r="AA32" s="91"/>
      <c r="AB32" s="94"/>
      <c r="AC32" s="94"/>
      <c r="AD32" s="91"/>
      <c r="AE32" s="94"/>
      <c r="AF32" s="94"/>
      <c r="AG32" s="91"/>
      <c r="AH32" s="94"/>
      <c r="AI32" s="94"/>
      <c r="AJ32" s="91"/>
      <c r="AK32" s="94"/>
      <c r="AL32" s="100"/>
      <c r="AM32" s="100"/>
      <c r="AN32" s="111"/>
      <c r="AO32" s="111"/>
      <c r="AP32" s="123"/>
      <c r="AQ32" s="124"/>
      <c r="AR32" s="111"/>
      <c r="AS32" s="111"/>
      <c r="AT32" s="111"/>
      <c r="AU32" s="111"/>
      <c r="AV32" s="111"/>
      <c r="AW32" s="111"/>
      <c r="AX32" s="111"/>
      <c r="AY32" s="111"/>
      <c r="AZ32" s="111"/>
      <c r="BA32" s="111"/>
      <c r="BB32" s="111"/>
      <c r="BC32" s="81"/>
      <c r="BD32" s="79"/>
      <c r="BE32" s="80"/>
      <c r="BF32" s="80"/>
      <c r="BG32" s="80"/>
      <c r="BH32" s="80"/>
      <c r="BI32" s="265"/>
      <c r="BJ32" s="265"/>
      <c r="BK32" s="265"/>
      <c r="BL32" s="265"/>
      <c r="BM32" s="265"/>
      <c r="BN32" s="265"/>
      <c r="BO32" s="265"/>
      <c r="BP32" s="265"/>
      <c r="BQ32" s="265"/>
      <c r="BR32" s="265"/>
      <c r="BS32" s="265"/>
      <c r="BT32" s="265"/>
      <c r="BU32" s="265"/>
    </row>
    <row r="33" spans="1:73" x14ac:dyDescent="0.25">
      <c r="A33" s="186"/>
      <c r="B33" s="121"/>
      <c r="C33" s="121"/>
      <c r="D33" s="125"/>
      <c r="E33" s="121"/>
      <c r="F33" s="131"/>
      <c r="G33" s="132"/>
      <c r="H33" s="121"/>
      <c r="I33" s="111"/>
      <c r="J33" s="121"/>
      <c r="K33" s="111"/>
      <c r="L33" s="111"/>
      <c r="M33" s="111"/>
      <c r="N33" s="73"/>
      <c r="O33" s="73"/>
      <c r="P33" s="73"/>
      <c r="Q33" s="91"/>
      <c r="R33" s="94"/>
      <c r="S33" s="91"/>
      <c r="T33" s="93"/>
      <c r="U33" s="91"/>
      <c r="V33" s="73"/>
      <c r="W33" s="93"/>
      <c r="X33" s="91"/>
      <c r="Y33" s="94"/>
      <c r="Z33" s="94"/>
      <c r="AA33" s="91"/>
      <c r="AB33" s="94"/>
      <c r="AC33" s="94"/>
      <c r="AD33" s="91"/>
      <c r="AE33" s="94"/>
      <c r="AF33" s="94"/>
      <c r="AG33" s="91"/>
      <c r="AH33" s="94"/>
      <c r="AI33" s="94"/>
      <c r="AJ33" s="91"/>
      <c r="AK33" s="94"/>
      <c r="AL33" s="100"/>
      <c r="AM33" s="100"/>
      <c r="AN33" s="122"/>
      <c r="AO33" s="122"/>
      <c r="AP33" s="123"/>
      <c r="AQ33" s="124"/>
      <c r="AR33" s="122"/>
      <c r="AS33" s="122"/>
      <c r="AT33" s="111"/>
      <c r="AU33" s="111"/>
      <c r="AV33" s="111"/>
      <c r="AW33" s="111"/>
      <c r="AX33" s="111"/>
      <c r="AY33" s="111"/>
      <c r="AZ33" s="111"/>
      <c r="BA33" s="111"/>
      <c r="BB33" s="111"/>
      <c r="BC33" s="78"/>
      <c r="BD33" s="79"/>
      <c r="BE33" s="80"/>
      <c r="BF33" s="80"/>
      <c r="BG33" s="80"/>
      <c r="BH33" s="80"/>
      <c r="BI33" s="265"/>
      <c r="BJ33" s="265"/>
      <c r="BK33" s="265"/>
      <c r="BL33" s="265"/>
      <c r="BM33" s="265"/>
      <c r="BN33" s="265"/>
      <c r="BO33" s="265"/>
      <c r="BP33" s="265"/>
      <c r="BQ33" s="265"/>
      <c r="BR33" s="265"/>
      <c r="BS33" s="265"/>
      <c r="BT33" s="265"/>
      <c r="BU33" s="265"/>
    </row>
    <row r="34" spans="1:73" x14ac:dyDescent="0.25">
      <c r="A34" s="186"/>
      <c r="B34" s="121"/>
      <c r="C34" s="121"/>
      <c r="D34" s="125"/>
      <c r="E34" s="121"/>
      <c r="F34" s="131"/>
      <c r="G34" s="132"/>
      <c r="H34" s="121"/>
      <c r="I34" s="111"/>
      <c r="J34" s="121"/>
      <c r="K34" s="111"/>
      <c r="L34" s="111"/>
      <c r="M34" s="111"/>
      <c r="N34" s="73"/>
      <c r="O34" s="73"/>
      <c r="P34" s="73"/>
      <c r="Q34" s="91"/>
      <c r="R34" s="94"/>
      <c r="S34" s="91"/>
      <c r="T34" s="93"/>
      <c r="U34" s="91"/>
      <c r="V34" s="73"/>
      <c r="W34" s="93"/>
      <c r="X34" s="91"/>
      <c r="Y34" s="94"/>
      <c r="Z34" s="94"/>
      <c r="AA34" s="91"/>
      <c r="AB34" s="94"/>
      <c r="AC34" s="94"/>
      <c r="AD34" s="91"/>
      <c r="AE34" s="94"/>
      <c r="AF34" s="94"/>
      <c r="AG34" s="91"/>
      <c r="AH34" s="94"/>
      <c r="AI34" s="94"/>
      <c r="AJ34" s="91"/>
      <c r="AK34" s="94"/>
      <c r="AL34" s="100"/>
      <c r="AM34" s="100"/>
      <c r="AN34" s="111"/>
      <c r="AO34" s="111"/>
      <c r="AP34" s="123"/>
      <c r="AQ34" s="124"/>
      <c r="AR34" s="111"/>
      <c r="AS34" s="111"/>
      <c r="AT34" s="111"/>
      <c r="AU34" s="111"/>
      <c r="AV34" s="111"/>
      <c r="AW34" s="111"/>
      <c r="AX34" s="111"/>
      <c r="AY34" s="111"/>
      <c r="AZ34" s="111"/>
      <c r="BA34" s="111"/>
      <c r="BB34" s="111"/>
      <c r="BC34" s="81"/>
      <c r="BD34" s="79"/>
      <c r="BE34" s="80"/>
      <c r="BF34" s="80"/>
      <c r="BG34" s="80"/>
      <c r="BH34" s="80"/>
      <c r="BI34" s="265"/>
      <c r="BJ34" s="265"/>
      <c r="BK34" s="265"/>
      <c r="BL34" s="265"/>
      <c r="BM34" s="265"/>
      <c r="BN34" s="265"/>
      <c r="BO34" s="265"/>
      <c r="BP34" s="265"/>
      <c r="BQ34" s="265"/>
      <c r="BR34" s="265"/>
      <c r="BS34" s="265"/>
      <c r="BT34" s="265"/>
      <c r="BU34" s="265"/>
    </row>
    <row r="35" spans="1:73" x14ac:dyDescent="0.25">
      <c r="A35" s="186"/>
      <c r="B35" s="121"/>
      <c r="C35" s="121"/>
      <c r="D35" s="125"/>
      <c r="E35" s="121"/>
      <c r="F35" s="131"/>
      <c r="G35" s="132"/>
      <c r="H35" s="121"/>
      <c r="I35" s="111"/>
      <c r="J35" s="121"/>
      <c r="K35" s="111"/>
      <c r="L35" s="111"/>
      <c r="M35" s="111"/>
      <c r="N35" s="73"/>
      <c r="O35" s="73"/>
      <c r="P35" s="73"/>
      <c r="Q35" s="91"/>
      <c r="R35" s="94"/>
      <c r="S35" s="91"/>
      <c r="T35" s="93"/>
      <c r="U35" s="91"/>
      <c r="V35" s="73"/>
      <c r="W35" s="93"/>
      <c r="X35" s="91"/>
      <c r="Y35" s="94"/>
      <c r="Z35" s="94"/>
      <c r="AA35" s="91"/>
      <c r="AB35" s="94"/>
      <c r="AC35" s="94"/>
      <c r="AD35" s="91"/>
      <c r="AE35" s="94"/>
      <c r="AF35" s="94"/>
      <c r="AG35" s="91"/>
      <c r="AH35" s="94"/>
      <c r="AI35" s="94"/>
      <c r="AJ35" s="91"/>
      <c r="AK35" s="94"/>
      <c r="AL35" s="100"/>
      <c r="AM35" s="100"/>
      <c r="AN35" s="111"/>
      <c r="AO35" s="111"/>
      <c r="AP35" s="123"/>
      <c r="AQ35" s="124"/>
      <c r="AR35" s="111"/>
      <c r="AS35" s="111"/>
      <c r="AT35" s="111"/>
      <c r="AU35" s="111"/>
      <c r="AV35" s="111"/>
      <c r="AW35" s="111"/>
      <c r="AX35" s="111"/>
      <c r="AY35" s="111"/>
      <c r="AZ35" s="111"/>
      <c r="BA35" s="111"/>
      <c r="BB35" s="111"/>
      <c r="BC35" s="81"/>
      <c r="BD35" s="79"/>
      <c r="BE35" s="80"/>
      <c r="BF35" s="80"/>
      <c r="BG35" s="80"/>
      <c r="BH35" s="80"/>
      <c r="BI35" s="265"/>
      <c r="BJ35" s="265"/>
      <c r="BK35" s="265"/>
      <c r="BL35" s="265"/>
      <c r="BM35" s="265"/>
      <c r="BN35" s="265"/>
      <c r="BO35" s="265"/>
      <c r="BP35" s="265"/>
      <c r="BQ35" s="265"/>
      <c r="BR35" s="265"/>
      <c r="BS35" s="265"/>
      <c r="BT35" s="265"/>
      <c r="BU35" s="265"/>
    </row>
    <row r="36" spans="1:73" x14ac:dyDescent="0.25">
      <c r="A36" s="186"/>
      <c r="B36" s="121"/>
      <c r="C36" s="121"/>
      <c r="D36" s="125"/>
      <c r="E36" s="121"/>
      <c r="F36" s="131"/>
      <c r="G36" s="132"/>
      <c r="H36" s="121"/>
      <c r="I36" s="111"/>
      <c r="J36" s="121"/>
      <c r="K36" s="111"/>
      <c r="L36" s="111"/>
      <c r="M36" s="111"/>
      <c r="N36" s="73"/>
      <c r="O36" s="73"/>
      <c r="P36" s="73"/>
      <c r="Q36" s="91"/>
      <c r="R36" s="94"/>
      <c r="S36" s="91"/>
      <c r="T36" s="93"/>
      <c r="U36" s="91"/>
      <c r="V36" s="73"/>
      <c r="W36" s="93"/>
      <c r="X36" s="91"/>
      <c r="Y36" s="94"/>
      <c r="Z36" s="94"/>
      <c r="AA36" s="91"/>
      <c r="AB36" s="94"/>
      <c r="AC36" s="94"/>
      <c r="AD36" s="91"/>
      <c r="AE36" s="94"/>
      <c r="AF36" s="94"/>
      <c r="AG36" s="91"/>
      <c r="AH36" s="94"/>
      <c r="AI36" s="94"/>
      <c r="AJ36" s="91"/>
      <c r="AK36" s="94"/>
      <c r="AL36" s="100"/>
      <c r="AM36" s="100"/>
      <c r="AN36" s="111"/>
      <c r="AO36" s="111"/>
      <c r="AP36" s="123"/>
      <c r="AQ36" s="124"/>
      <c r="AR36" s="111"/>
      <c r="AS36" s="111"/>
      <c r="AT36" s="111"/>
      <c r="AU36" s="111"/>
      <c r="AV36" s="111"/>
      <c r="AW36" s="111"/>
      <c r="AX36" s="111"/>
      <c r="AY36" s="111"/>
      <c r="AZ36" s="111"/>
      <c r="BA36" s="111"/>
      <c r="BB36" s="111"/>
      <c r="BC36" s="81"/>
      <c r="BD36" s="79"/>
      <c r="BE36" s="80"/>
      <c r="BF36" s="80"/>
      <c r="BG36" s="80"/>
      <c r="BH36" s="80"/>
      <c r="BI36" s="265"/>
      <c r="BJ36" s="265"/>
      <c r="BK36" s="265"/>
      <c r="BL36" s="265"/>
      <c r="BM36" s="265"/>
      <c r="BN36" s="265"/>
      <c r="BO36" s="265"/>
      <c r="BP36" s="265"/>
      <c r="BQ36" s="265"/>
      <c r="BR36" s="265"/>
      <c r="BS36" s="265"/>
      <c r="BT36" s="265"/>
      <c r="BU36" s="265"/>
    </row>
    <row r="37" spans="1:73" x14ac:dyDescent="0.25">
      <c r="A37" s="186"/>
      <c r="B37" s="121"/>
      <c r="C37" s="121"/>
      <c r="D37" s="125"/>
      <c r="E37" s="121"/>
      <c r="F37" s="131"/>
      <c r="G37" s="132"/>
      <c r="H37" s="121"/>
      <c r="I37" s="111"/>
      <c r="J37" s="121"/>
      <c r="K37" s="111"/>
      <c r="L37" s="111"/>
      <c r="M37" s="111"/>
      <c r="N37" s="73"/>
      <c r="O37" s="73"/>
      <c r="P37" s="73"/>
      <c r="Q37" s="91"/>
      <c r="R37" s="94"/>
      <c r="S37" s="91"/>
      <c r="T37" s="93"/>
      <c r="U37" s="91"/>
      <c r="V37" s="73"/>
      <c r="W37" s="93"/>
      <c r="X37" s="91"/>
      <c r="Y37" s="94"/>
      <c r="Z37" s="94"/>
      <c r="AA37" s="91"/>
      <c r="AB37" s="94"/>
      <c r="AC37" s="94"/>
      <c r="AD37" s="91"/>
      <c r="AE37" s="94"/>
      <c r="AF37" s="94"/>
      <c r="AG37" s="91"/>
      <c r="AH37" s="94"/>
      <c r="AI37" s="94"/>
      <c r="AJ37" s="91"/>
      <c r="AK37" s="94"/>
      <c r="AL37" s="100"/>
      <c r="AM37" s="100"/>
      <c r="AN37" s="111"/>
      <c r="AO37" s="111"/>
      <c r="AP37" s="123"/>
      <c r="AQ37" s="124"/>
      <c r="AR37" s="111"/>
      <c r="AS37" s="111"/>
      <c r="AT37" s="111"/>
      <c r="AU37" s="111"/>
      <c r="AV37" s="111"/>
      <c r="AW37" s="111"/>
      <c r="AX37" s="111"/>
      <c r="AY37" s="111"/>
      <c r="AZ37" s="111"/>
      <c r="BA37" s="111"/>
      <c r="BB37" s="111"/>
      <c r="BC37" s="81"/>
      <c r="BD37" s="79"/>
      <c r="BE37" s="80"/>
      <c r="BF37" s="80"/>
      <c r="BG37" s="80"/>
      <c r="BH37" s="80"/>
      <c r="BI37" s="265"/>
      <c r="BJ37" s="265"/>
      <c r="BK37" s="265"/>
      <c r="BL37" s="265"/>
      <c r="BM37" s="265"/>
      <c r="BN37" s="265"/>
      <c r="BO37" s="265"/>
      <c r="BP37" s="265"/>
      <c r="BQ37" s="265"/>
      <c r="BR37" s="265"/>
      <c r="BS37" s="265"/>
      <c r="BT37" s="265"/>
      <c r="BU37" s="265"/>
    </row>
    <row r="38" spans="1:73" x14ac:dyDescent="0.25">
      <c r="A38" s="186"/>
      <c r="B38" s="121"/>
      <c r="C38" s="121"/>
      <c r="D38" s="125"/>
      <c r="E38" s="121"/>
      <c r="F38" s="131"/>
      <c r="G38" s="132"/>
      <c r="H38" s="121"/>
      <c r="I38" s="111"/>
      <c r="J38" s="121"/>
      <c r="K38" s="111"/>
      <c r="L38" s="111"/>
      <c r="M38" s="111"/>
      <c r="N38" s="73"/>
      <c r="O38" s="73"/>
      <c r="P38" s="73"/>
      <c r="Q38" s="91"/>
      <c r="R38" s="94"/>
      <c r="S38" s="91"/>
      <c r="T38" s="93"/>
      <c r="U38" s="91"/>
      <c r="V38" s="73"/>
      <c r="W38" s="93"/>
      <c r="X38" s="91"/>
      <c r="Y38" s="94"/>
      <c r="Z38" s="94"/>
      <c r="AA38" s="91"/>
      <c r="AB38" s="94"/>
      <c r="AC38" s="94"/>
      <c r="AD38" s="91"/>
      <c r="AE38" s="94"/>
      <c r="AF38" s="94"/>
      <c r="AG38" s="91"/>
      <c r="AH38" s="94"/>
      <c r="AI38" s="94"/>
      <c r="AJ38" s="91"/>
      <c r="AK38" s="94"/>
      <c r="AL38" s="100"/>
      <c r="AM38" s="100"/>
      <c r="AN38" s="122"/>
      <c r="AO38" s="122"/>
      <c r="AP38" s="123"/>
      <c r="AQ38" s="124"/>
      <c r="AR38" s="122"/>
      <c r="AS38" s="122"/>
      <c r="AT38" s="111"/>
      <c r="AU38" s="111"/>
      <c r="AV38" s="111"/>
      <c r="AW38" s="111"/>
      <c r="AX38" s="111"/>
      <c r="AY38" s="111"/>
      <c r="AZ38" s="111"/>
      <c r="BA38" s="111"/>
      <c r="BB38" s="111"/>
      <c r="BC38" s="78"/>
      <c r="BD38" s="79"/>
      <c r="BE38" s="80"/>
      <c r="BF38" s="80"/>
      <c r="BG38" s="80"/>
      <c r="BH38" s="80"/>
      <c r="BI38" s="265"/>
      <c r="BJ38" s="265"/>
      <c r="BK38" s="265"/>
      <c r="BL38" s="265"/>
      <c r="BM38" s="265"/>
      <c r="BN38" s="265"/>
      <c r="BO38" s="265"/>
      <c r="BP38" s="265"/>
      <c r="BQ38" s="265"/>
      <c r="BR38" s="265"/>
      <c r="BS38" s="265"/>
      <c r="BT38" s="265"/>
      <c r="BU38" s="265"/>
    </row>
    <row r="39" spans="1:73" x14ac:dyDescent="0.25">
      <c r="A39" s="186"/>
      <c r="B39" s="121"/>
      <c r="C39" s="121"/>
      <c r="D39" s="125"/>
      <c r="E39" s="121"/>
      <c r="F39" s="131"/>
      <c r="G39" s="132"/>
      <c r="H39" s="121"/>
      <c r="I39" s="111"/>
      <c r="J39" s="121"/>
      <c r="K39" s="111"/>
      <c r="L39" s="111"/>
      <c r="M39" s="111"/>
      <c r="N39" s="73"/>
      <c r="O39" s="73"/>
      <c r="P39" s="73"/>
      <c r="Q39" s="91"/>
      <c r="R39" s="94"/>
      <c r="S39" s="91"/>
      <c r="T39" s="93"/>
      <c r="U39" s="91"/>
      <c r="V39" s="73"/>
      <c r="W39" s="93"/>
      <c r="X39" s="91"/>
      <c r="Y39" s="94"/>
      <c r="Z39" s="94"/>
      <c r="AA39" s="91"/>
      <c r="AB39" s="94"/>
      <c r="AC39" s="94"/>
      <c r="AD39" s="91"/>
      <c r="AE39" s="94"/>
      <c r="AF39" s="94"/>
      <c r="AG39" s="91"/>
      <c r="AH39" s="94"/>
      <c r="AI39" s="94"/>
      <c r="AJ39" s="91"/>
      <c r="AK39" s="94"/>
      <c r="AL39" s="100"/>
      <c r="AM39" s="100"/>
      <c r="AN39" s="111"/>
      <c r="AO39" s="111"/>
      <c r="AP39" s="123"/>
      <c r="AQ39" s="124"/>
      <c r="AR39" s="111"/>
      <c r="AS39" s="111"/>
      <c r="AT39" s="111"/>
      <c r="AU39" s="111"/>
      <c r="AV39" s="111"/>
      <c r="AW39" s="111"/>
      <c r="AX39" s="111"/>
      <c r="AY39" s="111"/>
      <c r="AZ39" s="111"/>
      <c r="BA39" s="111"/>
      <c r="BB39" s="111"/>
      <c r="BC39" s="81"/>
      <c r="BD39" s="79"/>
      <c r="BE39" s="80"/>
      <c r="BF39" s="80"/>
      <c r="BG39" s="80"/>
      <c r="BH39" s="80"/>
      <c r="BI39" s="265"/>
      <c r="BJ39" s="265"/>
      <c r="BK39" s="265"/>
      <c r="BL39" s="265"/>
      <c r="BM39" s="265"/>
      <c r="BN39" s="265"/>
      <c r="BO39" s="265"/>
      <c r="BP39" s="265"/>
      <c r="BQ39" s="265"/>
      <c r="BR39" s="265"/>
      <c r="BS39" s="265"/>
      <c r="BT39" s="265"/>
      <c r="BU39" s="265"/>
    </row>
    <row r="40" spans="1:73" x14ac:dyDescent="0.25">
      <c r="A40" s="186"/>
      <c r="B40" s="121"/>
      <c r="C40" s="121"/>
      <c r="D40" s="125"/>
      <c r="E40" s="121"/>
      <c r="F40" s="131"/>
      <c r="G40" s="132"/>
      <c r="H40" s="121"/>
      <c r="I40" s="111"/>
      <c r="J40" s="121"/>
      <c r="K40" s="111"/>
      <c r="L40" s="111"/>
      <c r="M40" s="111"/>
      <c r="N40" s="73"/>
      <c r="O40" s="73"/>
      <c r="P40" s="73"/>
      <c r="Q40" s="91"/>
      <c r="R40" s="94"/>
      <c r="S40" s="91"/>
      <c r="T40" s="93"/>
      <c r="U40" s="91"/>
      <c r="V40" s="73"/>
      <c r="W40" s="93"/>
      <c r="X40" s="91"/>
      <c r="Y40" s="94"/>
      <c r="Z40" s="94"/>
      <c r="AA40" s="91"/>
      <c r="AB40" s="94"/>
      <c r="AC40" s="94"/>
      <c r="AD40" s="91"/>
      <c r="AE40" s="94"/>
      <c r="AF40" s="94"/>
      <c r="AG40" s="91"/>
      <c r="AH40" s="94"/>
      <c r="AI40" s="94"/>
      <c r="AJ40" s="91"/>
      <c r="AK40" s="94"/>
      <c r="AL40" s="100"/>
      <c r="AM40" s="100"/>
      <c r="AN40" s="111"/>
      <c r="AO40" s="111"/>
      <c r="AP40" s="123"/>
      <c r="AQ40" s="124"/>
      <c r="AR40" s="111"/>
      <c r="AS40" s="111"/>
      <c r="AT40" s="111"/>
      <c r="AU40" s="111"/>
      <c r="AV40" s="111"/>
      <c r="AW40" s="111"/>
      <c r="AX40" s="111"/>
      <c r="AY40" s="111"/>
      <c r="AZ40" s="111"/>
      <c r="BA40" s="111"/>
      <c r="BB40" s="111"/>
      <c r="BC40" s="81"/>
      <c r="BD40" s="79"/>
      <c r="BE40" s="80"/>
      <c r="BF40" s="80"/>
      <c r="BG40" s="80"/>
      <c r="BH40" s="80"/>
      <c r="BI40" s="265"/>
      <c r="BJ40" s="265"/>
      <c r="BK40" s="265"/>
      <c r="BL40" s="265"/>
      <c r="BM40" s="265"/>
      <c r="BN40" s="265"/>
      <c r="BO40" s="265"/>
      <c r="BP40" s="265"/>
      <c r="BQ40" s="265"/>
      <c r="BR40" s="265"/>
      <c r="BS40" s="265"/>
      <c r="BT40" s="265"/>
      <c r="BU40" s="265"/>
    </row>
    <row r="41" spans="1:73" x14ac:dyDescent="0.25">
      <c r="A41" s="186"/>
      <c r="B41" s="121"/>
      <c r="C41" s="121"/>
      <c r="D41" s="125"/>
      <c r="E41" s="121"/>
      <c r="F41" s="131"/>
      <c r="G41" s="132"/>
      <c r="H41" s="121"/>
      <c r="I41" s="111"/>
      <c r="J41" s="121"/>
      <c r="K41" s="111"/>
      <c r="L41" s="111"/>
      <c r="M41" s="111"/>
      <c r="N41" s="73"/>
      <c r="O41" s="73"/>
      <c r="P41" s="73"/>
      <c r="Q41" s="91"/>
      <c r="R41" s="94"/>
      <c r="S41" s="91"/>
      <c r="T41" s="93"/>
      <c r="U41" s="91"/>
      <c r="V41" s="73"/>
      <c r="W41" s="93"/>
      <c r="X41" s="91"/>
      <c r="Y41" s="94"/>
      <c r="Z41" s="94"/>
      <c r="AA41" s="91"/>
      <c r="AB41" s="94"/>
      <c r="AC41" s="94"/>
      <c r="AD41" s="91"/>
      <c r="AE41" s="94"/>
      <c r="AF41" s="94"/>
      <c r="AG41" s="91"/>
      <c r="AH41" s="94"/>
      <c r="AI41" s="94"/>
      <c r="AJ41" s="91"/>
      <c r="AK41" s="94"/>
      <c r="AL41" s="100"/>
      <c r="AM41" s="100"/>
      <c r="AN41" s="111"/>
      <c r="AO41" s="111"/>
      <c r="AP41" s="123"/>
      <c r="AQ41" s="124"/>
      <c r="AR41" s="111"/>
      <c r="AS41" s="111"/>
      <c r="AT41" s="111"/>
      <c r="AU41" s="111"/>
      <c r="AV41" s="111"/>
      <c r="AW41" s="111"/>
      <c r="AX41" s="111"/>
      <c r="AY41" s="111"/>
      <c r="AZ41" s="111"/>
      <c r="BA41" s="111"/>
      <c r="BB41" s="111"/>
      <c r="BC41" s="81"/>
      <c r="BD41" s="79"/>
      <c r="BE41" s="80"/>
      <c r="BF41" s="80"/>
      <c r="BG41" s="80"/>
      <c r="BH41" s="80"/>
      <c r="BI41" s="265"/>
      <c r="BJ41" s="265"/>
      <c r="BK41" s="265"/>
      <c r="BL41" s="265"/>
      <c r="BM41" s="265"/>
      <c r="BN41" s="265"/>
      <c r="BO41" s="265"/>
      <c r="BP41" s="265"/>
      <c r="BQ41" s="265"/>
      <c r="BR41" s="265"/>
      <c r="BS41" s="265"/>
      <c r="BT41" s="265"/>
      <c r="BU41" s="265"/>
    </row>
    <row r="42" spans="1:73" x14ac:dyDescent="0.25">
      <c r="A42" s="186"/>
      <c r="B42" s="121"/>
      <c r="C42" s="121"/>
      <c r="D42" s="125"/>
      <c r="E42" s="121"/>
      <c r="F42" s="131"/>
      <c r="G42" s="132"/>
      <c r="H42" s="121"/>
      <c r="I42" s="111"/>
      <c r="J42" s="121"/>
      <c r="K42" s="111"/>
      <c r="L42" s="111"/>
      <c r="M42" s="111"/>
      <c r="N42" s="73"/>
      <c r="O42" s="73"/>
      <c r="P42" s="73"/>
      <c r="Q42" s="91"/>
      <c r="R42" s="94"/>
      <c r="S42" s="91"/>
      <c r="T42" s="93"/>
      <c r="U42" s="91"/>
      <c r="V42" s="73"/>
      <c r="W42" s="93"/>
      <c r="X42" s="91"/>
      <c r="Y42" s="94"/>
      <c r="Z42" s="94"/>
      <c r="AA42" s="91"/>
      <c r="AB42" s="94"/>
      <c r="AC42" s="94"/>
      <c r="AD42" s="91"/>
      <c r="AE42" s="94"/>
      <c r="AF42" s="94"/>
      <c r="AG42" s="91"/>
      <c r="AH42" s="94"/>
      <c r="AI42" s="94"/>
      <c r="AJ42" s="91"/>
      <c r="AK42" s="94"/>
      <c r="AL42" s="100"/>
      <c r="AM42" s="100"/>
      <c r="AN42" s="111"/>
      <c r="AO42" s="111"/>
      <c r="AP42" s="123"/>
      <c r="AQ42" s="124"/>
      <c r="AR42" s="111"/>
      <c r="AS42" s="111"/>
      <c r="AT42" s="111"/>
      <c r="AU42" s="111"/>
      <c r="AV42" s="111"/>
      <c r="AW42" s="111"/>
      <c r="AX42" s="111"/>
      <c r="AY42" s="111"/>
      <c r="AZ42" s="111"/>
      <c r="BA42" s="111"/>
      <c r="BB42" s="111"/>
      <c r="BC42" s="81"/>
      <c r="BD42" s="79"/>
      <c r="BE42" s="80"/>
      <c r="BF42" s="80"/>
      <c r="BG42" s="80"/>
      <c r="BH42" s="80"/>
      <c r="BI42" s="265"/>
      <c r="BJ42" s="265"/>
      <c r="BK42" s="265"/>
      <c r="BL42" s="265"/>
      <c r="BM42" s="265"/>
      <c r="BN42" s="265"/>
      <c r="BO42" s="265"/>
      <c r="BP42" s="265"/>
      <c r="BQ42" s="265"/>
      <c r="BR42" s="265"/>
      <c r="BS42" s="265"/>
      <c r="BT42" s="265"/>
      <c r="BU42" s="265"/>
    </row>
    <row r="43" spans="1:73" x14ac:dyDescent="0.25">
      <c r="A43" s="265"/>
      <c r="B43" s="266"/>
      <c r="C43" s="266"/>
      <c r="D43" s="267"/>
      <c r="E43" s="267"/>
      <c r="F43" s="267"/>
      <c r="G43" s="267"/>
      <c r="H43" s="81"/>
      <c r="I43" s="267"/>
      <c r="J43" s="267"/>
      <c r="K43" s="267"/>
      <c r="L43" s="267"/>
      <c r="M43" s="267"/>
      <c r="N43" s="267"/>
      <c r="O43" s="267"/>
      <c r="P43" s="267"/>
      <c r="Q43" s="267"/>
      <c r="R43" s="267"/>
      <c r="S43" s="267"/>
      <c r="T43" s="267"/>
      <c r="U43" s="267"/>
      <c r="V43" s="267"/>
      <c r="W43" s="267"/>
      <c r="X43" s="267"/>
      <c r="Y43" s="267"/>
      <c r="Z43" s="267"/>
      <c r="AA43" s="267"/>
      <c r="AB43" s="267"/>
      <c r="AC43" s="267"/>
      <c r="AD43" s="267"/>
      <c r="AE43" s="267"/>
      <c r="AF43" s="267"/>
      <c r="AG43" s="267"/>
      <c r="AH43" s="267"/>
      <c r="AI43" s="267"/>
      <c r="AJ43" s="267"/>
      <c r="AK43" s="267"/>
      <c r="AL43" s="266"/>
      <c r="AM43" s="266"/>
      <c r="AN43" s="267"/>
      <c r="AO43" s="267"/>
      <c r="AP43" s="267"/>
      <c r="AQ43" s="267"/>
      <c r="AR43" s="267"/>
      <c r="AS43" s="267"/>
      <c r="AT43" s="267"/>
      <c r="AU43" s="267"/>
      <c r="AV43" s="265"/>
      <c r="AW43" s="265"/>
      <c r="AX43" s="265"/>
      <c r="AY43" s="265"/>
      <c r="AZ43" s="265"/>
      <c r="BA43" s="265"/>
      <c r="BB43" s="265"/>
      <c r="BC43" s="268"/>
      <c r="BD43" s="268"/>
      <c r="BE43" s="269"/>
      <c r="BF43" s="270"/>
      <c r="BG43" s="270"/>
      <c r="BH43" s="267"/>
      <c r="BI43" s="265"/>
      <c r="BJ43" s="265"/>
      <c r="BK43" s="265"/>
      <c r="BL43" s="265"/>
      <c r="BM43" s="265"/>
      <c r="BN43" s="265"/>
      <c r="BO43" s="265"/>
      <c r="BP43" s="265"/>
      <c r="BQ43" s="265"/>
      <c r="BR43" s="265"/>
      <c r="BS43" s="265"/>
      <c r="BT43" s="265"/>
      <c r="BU43" s="265"/>
    </row>
    <row r="44" spans="1:73" x14ac:dyDescent="0.25">
      <c r="A44" s="265"/>
      <c r="B44" s="266"/>
      <c r="C44" s="266"/>
      <c r="D44" s="267"/>
      <c r="E44" s="267"/>
      <c r="F44" s="267"/>
      <c r="G44" s="267"/>
      <c r="H44" s="81"/>
      <c r="I44" s="267"/>
      <c r="J44" s="267"/>
      <c r="K44" s="267"/>
      <c r="L44" s="267"/>
      <c r="M44" s="267"/>
      <c r="N44" s="267"/>
      <c r="O44" s="267"/>
      <c r="P44" s="267"/>
      <c r="Q44" s="267"/>
      <c r="R44" s="267"/>
      <c r="S44" s="267"/>
      <c r="T44" s="267"/>
      <c r="U44" s="267"/>
      <c r="V44" s="267"/>
      <c r="W44" s="267"/>
      <c r="X44" s="267"/>
      <c r="Y44" s="267"/>
      <c r="Z44" s="267"/>
      <c r="AA44" s="267"/>
      <c r="AB44" s="267"/>
      <c r="AC44" s="267"/>
      <c r="AD44" s="267"/>
      <c r="AE44" s="267"/>
      <c r="AF44" s="267"/>
      <c r="AG44" s="267"/>
      <c r="AH44" s="267"/>
      <c r="AI44" s="267"/>
      <c r="AJ44" s="267"/>
      <c r="AK44" s="267"/>
      <c r="AL44" s="266"/>
      <c r="AM44" s="266"/>
      <c r="AN44" s="267"/>
      <c r="AO44" s="267"/>
      <c r="AP44" s="267"/>
      <c r="AQ44" s="267"/>
      <c r="AR44" s="267"/>
      <c r="AS44" s="267"/>
      <c r="AT44" s="267"/>
      <c r="AU44" s="267"/>
      <c r="AV44" s="265"/>
      <c r="AW44" s="265"/>
      <c r="AX44" s="265"/>
      <c r="AY44" s="265"/>
      <c r="AZ44" s="265"/>
      <c r="BA44" s="265"/>
      <c r="BB44" s="265"/>
      <c r="BC44" s="268"/>
      <c r="BD44" s="268"/>
      <c r="BE44" s="269"/>
      <c r="BF44" s="270"/>
      <c r="BG44" s="270"/>
      <c r="BH44" s="267"/>
      <c r="BI44" s="265"/>
      <c r="BJ44" s="265"/>
      <c r="BK44" s="265"/>
      <c r="BL44" s="265"/>
      <c r="BM44" s="265"/>
      <c r="BN44" s="265"/>
      <c r="BO44" s="265"/>
      <c r="BP44" s="265"/>
      <c r="BQ44" s="265"/>
      <c r="BR44" s="265"/>
      <c r="BS44" s="265"/>
      <c r="BT44" s="265"/>
      <c r="BU44" s="265"/>
    </row>
    <row r="45" spans="1:73" x14ac:dyDescent="0.25">
      <c r="A45" s="265"/>
      <c r="B45" s="266"/>
      <c r="C45" s="266"/>
      <c r="D45" s="267"/>
      <c r="E45" s="267"/>
      <c r="F45" s="267"/>
      <c r="G45" s="267"/>
      <c r="H45" s="81"/>
      <c r="I45" s="267"/>
      <c r="J45" s="267"/>
      <c r="K45" s="267"/>
      <c r="L45" s="267"/>
      <c r="M45" s="267"/>
      <c r="N45" s="267"/>
      <c r="O45" s="267"/>
      <c r="P45" s="267"/>
      <c r="Q45" s="267"/>
      <c r="R45" s="267"/>
      <c r="S45" s="267"/>
      <c r="T45" s="267"/>
      <c r="U45" s="267"/>
      <c r="V45" s="267"/>
      <c r="W45" s="267"/>
      <c r="X45" s="267"/>
      <c r="Y45" s="267"/>
      <c r="Z45" s="267"/>
      <c r="AA45" s="267"/>
      <c r="AB45" s="267"/>
      <c r="AC45" s="267"/>
      <c r="AD45" s="267"/>
      <c r="AE45" s="267"/>
      <c r="AF45" s="267"/>
      <c r="AG45" s="267"/>
      <c r="AH45" s="267"/>
      <c r="AI45" s="267"/>
      <c r="AJ45" s="267"/>
      <c r="AK45" s="267"/>
      <c r="AL45" s="266"/>
      <c r="AM45" s="266"/>
      <c r="AN45" s="267"/>
      <c r="AO45" s="267"/>
      <c r="AP45" s="267"/>
      <c r="AQ45" s="267"/>
      <c r="AR45" s="267"/>
      <c r="AS45" s="267"/>
      <c r="AT45" s="267"/>
      <c r="AU45" s="267"/>
      <c r="AV45" s="265"/>
      <c r="AW45" s="265"/>
      <c r="AX45" s="265"/>
      <c r="AY45" s="265"/>
      <c r="AZ45" s="265"/>
      <c r="BA45" s="265"/>
      <c r="BB45" s="265"/>
      <c r="BC45" s="268"/>
      <c r="BD45" s="268"/>
      <c r="BE45" s="269"/>
      <c r="BF45" s="270"/>
      <c r="BG45" s="270"/>
      <c r="BH45" s="267"/>
      <c r="BI45" s="265"/>
      <c r="BJ45" s="265"/>
      <c r="BK45" s="265"/>
      <c r="BL45" s="265"/>
      <c r="BM45" s="265"/>
      <c r="BN45" s="265"/>
      <c r="BO45" s="265"/>
      <c r="BP45" s="265"/>
      <c r="BQ45" s="265"/>
      <c r="BR45" s="265"/>
      <c r="BS45" s="265"/>
      <c r="BT45" s="265"/>
      <c r="BU45" s="265"/>
    </row>
    <row r="46" spans="1:73" x14ac:dyDescent="0.25">
      <c r="A46" s="265"/>
      <c r="B46" s="266"/>
      <c r="C46" s="266"/>
      <c r="D46" s="267"/>
      <c r="E46" s="267"/>
      <c r="F46" s="267"/>
      <c r="G46" s="267"/>
      <c r="H46" s="81"/>
      <c r="I46" s="267"/>
      <c r="J46" s="267"/>
      <c r="K46" s="267"/>
      <c r="L46" s="267"/>
      <c r="M46" s="267"/>
      <c r="N46" s="267"/>
      <c r="O46" s="267"/>
      <c r="P46" s="267"/>
      <c r="Q46" s="267"/>
      <c r="R46" s="267"/>
      <c r="S46" s="267"/>
      <c r="T46" s="267"/>
      <c r="U46" s="267"/>
      <c r="V46" s="267"/>
      <c r="W46" s="267"/>
      <c r="X46" s="267"/>
      <c r="Y46" s="267"/>
      <c r="Z46" s="267"/>
      <c r="AA46" s="267"/>
      <c r="AB46" s="267"/>
      <c r="AC46" s="267"/>
      <c r="AD46" s="267"/>
      <c r="AE46" s="267"/>
      <c r="AF46" s="267"/>
      <c r="AG46" s="267"/>
      <c r="AH46" s="267"/>
      <c r="AI46" s="267"/>
      <c r="AJ46" s="267"/>
      <c r="AK46" s="267"/>
      <c r="AL46" s="266"/>
      <c r="AM46" s="266"/>
      <c r="AN46" s="267"/>
      <c r="AO46" s="267"/>
      <c r="AP46" s="267"/>
      <c r="AQ46" s="267"/>
      <c r="AR46" s="267"/>
      <c r="AS46" s="267"/>
      <c r="AT46" s="267"/>
      <c r="AU46" s="267"/>
      <c r="AV46" s="265"/>
      <c r="AW46" s="265"/>
      <c r="AX46" s="265"/>
      <c r="AY46" s="265"/>
      <c r="AZ46" s="265"/>
      <c r="BA46" s="265"/>
      <c r="BB46" s="265"/>
      <c r="BC46" s="268"/>
      <c r="BD46" s="268"/>
      <c r="BE46" s="269"/>
      <c r="BF46" s="270"/>
      <c r="BG46" s="270"/>
      <c r="BH46" s="267"/>
      <c r="BI46" s="265"/>
      <c r="BJ46" s="265"/>
      <c r="BK46" s="265"/>
      <c r="BL46" s="265"/>
      <c r="BM46" s="265"/>
      <c r="BN46" s="265"/>
      <c r="BO46" s="265"/>
      <c r="BP46" s="265"/>
      <c r="BQ46" s="265"/>
      <c r="BR46" s="265"/>
      <c r="BS46" s="265"/>
      <c r="BT46" s="265"/>
      <c r="BU46" s="265"/>
    </row>
  </sheetData>
  <mergeCells count="243">
    <mergeCell ref="AZ38:AZ42"/>
    <mergeCell ref="BA38:BA42"/>
    <mergeCell ref="BB38:BB42"/>
    <mergeCell ref="AT38:AT42"/>
    <mergeCell ref="AU38:AU42"/>
    <mergeCell ref="AV38:AV42"/>
    <mergeCell ref="AW38:AW42"/>
    <mergeCell ref="AX38:AX42"/>
    <mergeCell ref="AY38:AY42"/>
    <mergeCell ref="AN38:AN42"/>
    <mergeCell ref="AO38:AO42"/>
    <mergeCell ref="AP38:AP42"/>
    <mergeCell ref="AQ38:AQ42"/>
    <mergeCell ref="AR38:AR42"/>
    <mergeCell ref="AS38:AS42"/>
    <mergeCell ref="H38:H42"/>
    <mergeCell ref="I38:I42"/>
    <mergeCell ref="J38:J42"/>
    <mergeCell ref="K38:K42"/>
    <mergeCell ref="L38:L42"/>
    <mergeCell ref="M38:M42"/>
    <mergeCell ref="AZ33:AZ37"/>
    <mergeCell ref="BA33:BA37"/>
    <mergeCell ref="BB33:BB37"/>
    <mergeCell ref="A38:A42"/>
    <mergeCell ref="B38:B42"/>
    <mergeCell ref="C38:C42"/>
    <mergeCell ref="D38:D42"/>
    <mergeCell ref="E38:E42"/>
    <mergeCell ref="F38:F42"/>
    <mergeCell ref="G38:G42"/>
    <mergeCell ref="AT33:AT37"/>
    <mergeCell ref="AU33:AU37"/>
    <mergeCell ref="AV33:AV37"/>
    <mergeCell ref="AW33:AW37"/>
    <mergeCell ref="AX33:AX37"/>
    <mergeCell ref="AY33:AY37"/>
    <mergeCell ref="AN33:AN37"/>
    <mergeCell ref="AO33:AO37"/>
    <mergeCell ref="AP33:AP37"/>
    <mergeCell ref="AQ33:AQ37"/>
    <mergeCell ref="AR33:AR37"/>
    <mergeCell ref="AS33:AS37"/>
    <mergeCell ref="H33:H37"/>
    <mergeCell ref="I33:I37"/>
    <mergeCell ref="J33:J37"/>
    <mergeCell ref="K33:K37"/>
    <mergeCell ref="L33:L37"/>
    <mergeCell ref="M33:M37"/>
    <mergeCell ref="AZ28:AZ32"/>
    <mergeCell ref="BA28:BA32"/>
    <mergeCell ref="BB28:BB32"/>
    <mergeCell ref="A33:A37"/>
    <mergeCell ref="B33:B37"/>
    <mergeCell ref="C33:C37"/>
    <mergeCell ref="D33:D37"/>
    <mergeCell ref="E33:E37"/>
    <mergeCell ref="F33:F37"/>
    <mergeCell ref="G33:G37"/>
    <mergeCell ref="AT28:AT32"/>
    <mergeCell ref="AU28:AU32"/>
    <mergeCell ref="AV28:AV32"/>
    <mergeCell ref="AW28:AW32"/>
    <mergeCell ref="AX28:AX32"/>
    <mergeCell ref="AY28:AY32"/>
    <mergeCell ref="AN28:AN32"/>
    <mergeCell ref="AO28:AO32"/>
    <mergeCell ref="AP28:AP32"/>
    <mergeCell ref="AQ28:AQ32"/>
    <mergeCell ref="AR28:AR32"/>
    <mergeCell ref="AS28:AS32"/>
    <mergeCell ref="H28:H32"/>
    <mergeCell ref="I28:I32"/>
    <mergeCell ref="J28:J32"/>
    <mergeCell ref="K28:K32"/>
    <mergeCell ref="L28:L32"/>
    <mergeCell ref="M28:M32"/>
    <mergeCell ref="AZ23:AZ27"/>
    <mergeCell ref="BA23:BA27"/>
    <mergeCell ref="BB23:BB27"/>
    <mergeCell ref="A28:A32"/>
    <mergeCell ref="B28:B32"/>
    <mergeCell ref="C28:C32"/>
    <mergeCell ref="D28:D32"/>
    <mergeCell ref="E28:E32"/>
    <mergeCell ref="F28:F32"/>
    <mergeCell ref="G28:G32"/>
    <mergeCell ref="AT23:AT27"/>
    <mergeCell ref="AU23:AU27"/>
    <mergeCell ref="AV23:AV27"/>
    <mergeCell ref="AW23:AW27"/>
    <mergeCell ref="AX23:AX27"/>
    <mergeCell ref="AY23:AY27"/>
    <mergeCell ref="AN23:AN27"/>
    <mergeCell ref="AO23:AO27"/>
    <mergeCell ref="AP23:AP27"/>
    <mergeCell ref="AQ23:AQ27"/>
    <mergeCell ref="AR23:AR27"/>
    <mergeCell ref="AS23:AS27"/>
    <mergeCell ref="H23:H27"/>
    <mergeCell ref="I23:I27"/>
    <mergeCell ref="J23:J27"/>
    <mergeCell ref="K23:K27"/>
    <mergeCell ref="L23:L27"/>
    <mergeCell ref="M23:M27"/>
    <mergeCell ref="AZ18:AZ22"/>
    <mergeCell ref="BA18:BA22"/>
    <mergeCell ref="BB18:BB22"/>
    <mergeCell ref="A23:A27"/>
    <mergeCell ref="B23:B27"/>
    <mergeCell ref="C23:C27"/>
    <mergeCell ref="D23:D27"/>
    <mergeCell ref="E23:E27"/>
    <mergeCell ref="F23:F27"/>
    <mergeCell ref="G23:G27"/>
    <mergeCell ref="AT18:AT22"/>
    <mergeCell ref="AU18:AU22"/>
    <mergeCell ref="AV18:AV22"/>
    <mergeCell ref="AW18:AW22"/>
    <mergeCell ref="AX18:AX22"/>
    <mergeCell ref="AY18:AY22"/>
    <mergeCell ref="AN18:AN22"/>
    <mergeCell ref="AO18:AO22"/>
    <mergeCell ref="AP18:AP22"/>
    <mergeCell ref="AQ18:AQ22"/>
    <mergeCell ref="AR18:AR22"/>
    <mergeCell ref="AS18:AS22"/>
    <mergeCell ref="H18:H22"/>
    <mergeCell ref="I18:I22"/>
    <mergeCell ref="J18:J22"/>
    <mergeCell ref="K18:K22"/>
    <mergeCell ref="L18:L22"/>
    <mergeCell ref="M18:M22"/>
    <mergeCell ref="AZ13:AZ17"/>
    <mergeCell ref="BA13:BA17"/>
    <mergeCell ref="BB13:BB17"/>
    <mergeCell ref="A18:A22"/>
    <mergeCell ref="B18:B22"/>
    <mergeCell ref="C18:C22"/>
    <mergeCell ref="D18:D22"/>
    <mergeCell ref="E18:E22"/>
    <mergeCell ref="F18:F22"/>
    <mergeCell ref="G18:G22"/>
    <mergeCell ref="AT13:AT17"/>
    <mergeCell ref="AU13:AU17"/>
    <mergeCell ref="AV13:AV17"/>
    <mergeCell ref="AW13:AW17"/>
    <mergeCell ref="AX13:AX17"/>
    <mergeCell ref="AY13:AY17"/>
    <mergeCell ref="AN13:AN17"/>
    <mergeCell ref="AO13:AO17"/>
    <mergeCell ref="AP13:AP17"/>
    <mergeCell ref="AQ13:AQ17"/>
    <mergeCell ref="AR13:AR17"/>
    <mergeCell ref="AS13:AS17"/>
    <mergeCell ref="H13:H17"/>
    <mergeCell ref="I13:I17"/>
    <mergeCell ref="J13:J17"/>
    <mergeCell ref="K13:K17"/>
    <mergeCell ref="L13:L17"/>
    <mergeCell ref="M13:M17"/>
    <mergeCell ref="AZ8:AZ12"/>
    <mergeCell ref="BA8:BA12"/>
    <mergeCell ref="BB8:BB12"/>
    <mergeCell ref="A13:A17"/>
    <mergeCell ref="B13:B17"/>
    <mergeCell ref="C13:C17"/>
    <mergeCell ref="D13:D17"/>
    <mergeCell ref="E13:E17"/>
    <mergeCell ref="F13:F17"/>
    <mergeCell ref="G13:G17"/>
    <mergeCell ref="AT8:AT12"/>
    <mergeCell ref="AU8:AU12"/>
    <mergeCell ref="AV8:AV12"/>
    <mergeCell ref="AW8:AW12"/>
    <mergeCell ref="AX8:AX12"/>
    <mergeCell ref="AY8:AY12"/>
    <mergeCell ref="AN8:AN12"/>
    <mergeCell ref="AO8:AO12"/>
    <mergeCell ref="AP8:AP12"/>
    <mergeCell ref="AQ8:AQ12"/>
    <mergeCell ref="AR8:AR12"/>
    <mergeCell ref="AS8:AS12"/>
    <mergeCell ref="H8:H12"/>
    <mergeCell ref="I8:I12"/>
    <mergeCell ref="J8:J12"/>
    <mergeCell ref="K8:K12"/>
    <mergeCell ref="L8:L12"/>
    <mergeCell ref="M8:M12"/>
    <mergeCell ref="AZ3:AZ7"/>
    <mergeCell ref="BA3:BA7"/>
    <mergeCell ref="BB3:BB7"/>
    <mergeCell ref="A8:A12"/>
    <mergeCell ref="B8:B12"/>
    <mergeCell ref="C8:C12"/>
    <mergeCell ref="D8:D12"/>
    <mergeCell ref="E8:E12"/>
    <mergeCell ref="F8:F12"/>
    <mergeCell ref="G8:G12"/>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18 AJ4:AJ42 AA3:AA42 AG3:AG42 AD3:AD42 Q3:U42">
    <cfRule type="containsText" dxfId="4019" priority="303" operator="containsText" text="BAJA">
      <formula>NOT(ISERROR(SEARCH("BAJA",Q3)))</formula>
    </cfRule>
    <cfRule type="containsText" dxfId="4018" priority="304" operator="containsText" text="MEDIA">
      <formula>NOT(ISERROR(SEARCH("MEDIA",Q3)))</formula>
    </cfRule>
    <cfRule type="containsText" dxfId="4017" priority="305" operator="containsText" text="ALTA">
      <formula>NOT(ISERROR(SEARCH("ALTA",Q3)))</formula>
    </cfRule>
  </conditionalFormatting>
  <conditionalFormatting sqref="W13 Z13 AB13:AC13 AH13:AI13 X13:X15 AE13:AF13 X17">
    <cfRule type="containsText" dxfId="4016" priority="333" operator="containsText" text="BAJA">
      <formula>NOT(ISERROR(SEARCH("BAJA",W13)))</formula>
    </cfRule>
    <cfRule type="containsText" dxfId="4015" priority="334" operator="containsText" text="MEDIA">
      <formula>NOT(ISERROR(SEARCH("MEDIA",W13)))</formula>
    </cfRule>
    <cfRule type="containsText" dxfId="4014" priority="335" operator="containsText" text="ALTA">
      <formula>NOT(ISERROR(SEARCH("ALTA",W13)))</formula>
    </cfRule>
  </conditionalFormatting>
  <conditionalFormatting sqref="AC14">
    <cfRule type="containsText" dxfId="4013" priority="330" operator="containsText" text="BAJA">
      <formula>NOT(ISERROR(SEARCH("BAJA",AC14)))</formula>
    </cfRule>
    <cfRule type="containsText" dxfId="4012" priority="331" operator="containsText" text="MEDIA">
      <formula>NOT(ISERROR(SEARCH("MEDIA",AC14)))</formula>
    </cfRule>
    <cfRule type="containsText" dxfId="4011" priority="332" operator="containsText" text="ALTA">
      <formula>NOT(ISERROR(SEARCH("ALTA",AC14)))</formula>
    </cfRule>
  </conditionalFormatting>
  <conditionalFormatting sqref="AC15">
    <cfRule type="containsText" dxfId="4010" priority="327" operator="containsText" text="BAJA">
      <formula>NOT(ISERROR(SEARCH("BAJA",AC15)))</formula>
    </cfRule>
    <cfRule type="containsText" dxfId="4009" priority="328" operator="containsText" text="MEDIA">
      <formula>NOT(ISERROR(SEARCH("MEDIA",AC15)))</formula>
    </cfRule>
    <cfRule type="containsText" dxfId="4008" priority="329" operator="containsText" text="ALTA">
      <formula>NOT(ISERROR(SEARCH("ALTA",AC15)))</formula>
    </cfRule>
  </conditionalFormatting>
  <conditionalFormatting sqref="O13 V13">
    <cfRule type="containsText" dxfId="4007" priority="324" operator="containsText" text="BAJA">
      <formula>NOT(ISERROR(SEARCH("BAJA",O13)))</formula>
    </cfRule>
    <cfRule type="containsText" dxfId="4006" priority="325" operator="containsText" text="MEDIA">
      <formula>NOT(ISERROR(SEARCH("MEDIA",O13)))</formula>
    </cfRule>
    <cfRule type="containsText" dxfId="4005" priority="326" operator="containsText" text="ALTA">
      <formula>NOT(ISERROR(SEARCH("ALTA",O13)))</formula>
    </cfRule>
  </conditionalFormatting>
  <conditionalFormatting sqref="Y13">
    <cfRule type="containsText" dxfId="4004" priority="321" operator="containsText" text="BAJA">
      <formula>NOT(ISERROR(SEARCH("BAJA",Y13)))</formula>
    </cfRule>
    <cfRule type="containsText" dxfId="4003" priority="322" operator="containsText" text="MEDIA">
      <formula>NOT(ISERROR(SEARCH("MEDIA",Y13)))</formula>
    </cfRule>
    <cfRule type="containsText" dxfId="4002" priority="323" operator="containsText" text="ALTA">
      <formula>NOT(ISERROR(SEARCH("ALTA",Y13)))</formula>
    </cfRule>
  </conditionalFormatting>
  <conditionalFormatting sqref="AK13">
    <cfRule type="containsText" dxfId="4001" priority="318" operator="containsText" text="BAJA">
      <formula>NOT(ISERROR(SEARCH("BAJA",AK13)))</formula>
    </cfRule>
    <cfRule type="containsText" dxfId="4000" priority="319" operator="containsText" text="MEDIA">
      <formula>NOT(ISERROR(SEARCH("MEDIA",AK13)))</formula>
    </cfRule>
    <cfRule type="containsText" dxfId="3999" priority="320" operator="containsText" text="ALTA">
      <formula>NOT(ISERROR(SEARCH("ALTA",AK13)))</formula>
    </cfRule>
  </conditionalFormatting>
  <conditionalFormatting sqref="W18 Z18 AB18:AC18 AH18:AI18 X18:X22 AE18:AF18">
    <cfRule type="containsText" dxfId="3998" priority="315" operator="containsText" text="BAJA">
      <formula>NOT(ISERROR(SEARCH("BAJA",W18)))</formula>
    </cfRule>
    <cfRule type="containsText" dxfId="3997" priority="316" operator="containsText" text="MEDIA">
      <formula>NOT(ISERROR(SEARCH("MEDIA",W18)))</formula>
    </cfRule>
    <cfRule type="containsText" dxfId="3996" priority="317" operator="containsText" text="ALTA">
      <formula>NOT(ISERROR(SEARCH("ALTA",W18)))</formula>
    </cfRule>
  </conditionalFormatting>
  <conditionalFormatting sqref="AB19:AC19">
    <cfRule type="containsText" dxfId="3995" priority="312" operator="containsText" text="BAJA">
      <formula>NOT(ISERROR(SEARCH("BAJA",AB19)))</formula>
    </cfRule>
    <cfRule type="containsText" dxfId="3994" priority="313" operator="containsText" text="MEDIA">
      <formula>NOT(ISERROR(SEARCH("MEDIA",AB19)))</formula>
    </cfRule>
    <cfRule type="containsText" dxfId="3993" priority="314" operator="containsText" text="ALTA">
      <formula>NOT(ISERROR(SEARCH("ALTA",AB19)))</formula>
    </cfRule>
  </conditionalFormatting>
  <conditionalFormatting sqref="AB20:AC20">
    <cfRule type="containsText" dxfId="3992" priority="309" operator="containsText" text="BAJA">
      <formula>NOT(ISERROR(SEARCH("BAJA",AB20)))</formula>
    </cfRule>
    <cfRule type="containsText" dxfId="3991" priority="310" operator="containsText" text="MEDIA">
      <formula>NOT(ISERROR(SEARCH("MEDIA",AB20)))</formula>
    </cfRule>
    <cfRule type="containsText" dxfId="3990" priority="311" operator="containsText" text="ALTA">
      <formula>NOT(ISERROR(SEARCH("ALTA",AB20)))</formula>
    </cfRule>
  </conditionalFormatting>
  <conditionalFormatting sqref="N18:P18 V18">
    <cfRule type="containsText" dxfId="3989" priority="306" operator="containsText" text="BAJA">
      <formula>NOT(ISERROR(SEARCH("BAJA",N18)))</formula>
    </cfRule>
    <cfRule type="containsText" dxfId="3988" priority="307" operator="containsText" text="MEDIA">
      <formula>NOT(ISERROR(SEARCH("MEDIA",N18)))</formula>
    </cfRule>
    <cfRule type="containsText" dxfId="3987" priority="308" operator="containsText" text="ALTA">
      <formula>NOT(ISERROR(SEARCH("ALTA",N18)))</formula>
    </cfRule>
  </conditionalFormatting>
  <conditionalFormatting sqref="AK18">
    <cfRule type="containsText" dxfId="3986" priority="300" operator="containsText" text="BAJA">
      <formula>NOT(ISERROR(SEARCH("BAJA",AK18)))</formula>
    </cfRule>
    <cfRule type="containsText" dxfId="3985" priority="301" operator="containsText" text="MEDIA">
      <formula>NOT(ISERROR(SEARCH("MEDIA",AK18)))</formula>
    </cfRule>
    <cfRule type="containsText" dxfId="3984" priority="302" operator="containsText" text="ALTA">
      <formula>NOT(ISERROR(SEARCH("ALTA",AK18)))</formula>
    </cfRule>
  </conditionalFormatting>
  <conditionalFormatting sqref="X4:X7">
    <cfRule type="containsText" dxfId="3983" priority="366" operator="containsText" text="BAJA">
      <formula>NOT(ISERROR(SEARCH("BAJA",X4)))</formula>
    </cfRule>
    <cfRule type="containsText" dxfId="3982" priority="367" operator="containsText" text="MEDIA">
      <formula>NOT(ISERROR(SEARCH("MEDIA",X4)))</formula>
    </cfRule>
    <cfRule type="containsText" dxfId="3981" priority="368" operator="containsText" text="ALTA">
      <formula>NOT(ISERROR(SEARCH("ALTA",X4)))</formula>
    </cfRule>
  </conditionalFormatting>
  <conditionalFormatting sqref="AT3">
    <cfRule type="containsText" dxfId="3980" priority="363" operator="containsText" text="BAJA">
      <formula>NOT(ISERROR(SEARCH("BAJA",AT3)))</formula>
    </cfRule>
    <cfRule type="containsText" dxfId="3979" priority="364" operator="containsText" text="MEDIA">
      <formula>NOT(ISERROR(SEARCH("MEDIA",AT3)))</formula>
    </cfRule>
    <cfRule type="containsText" dxfId="3978" priority="365" operator="containsText" text="ALTA">
      <formula>NOT(ISERROR(SEARCH("ALTA",AT3)))</formula>
    </cfRule>
  </conditionalFormatting>
  <conditionalFormatting sqref="AN3">
    <cfRule type="containsText" dxfId="3977" priority="360" operator="containsText" text="BAJA">
      <formula>NOT(ISERROR(SEARCH("BAJA",AN3)))</formula>
    </cfRule>
    <cfRule type="containsText" dxfId="3976" priority="361" operator="containsText" text="MEDIA">
      <formula>NOT(ISERROR(SEARCH("MEDIA",AN3)))</formula>
    </cfRule>
    <cfRule type="containsText" dxfId="3975" priority="362" operator="containsText" text="ALTA">
      <formula>NOT(ISERROR(SEARCH("ALTA",AN3)))</formula>
    </cfRule>
  </conditionalFormatting>
  <conditionalFormatting sqref="AF4">
    <cfRule type="containsText" dxfId="3974" priority="357" operator="containsText" text="BAJA">
      <formula>NOT(ISERROR(SEARCH("BAJA",AF4)))</formula>
    </cfRule>
    <cfRule type="containsText" dxfId="3973" priority="358" operator="containsText" text="MEDIA">
      <formula>NOT(ISERROR(SEARCH("MEDIA",AF4)))</formula>
    </cfRule>
    <cfRule type="containsText" dxfId="3972" priority="359" operator="containsText" text="ALTA">
      <formula>NOT(ISERROR(SEARCH("ALTA",AF4)))</formula>
    </cfRule>
  </conditionalFormatting>
  <conditionalFormatting sqref="L3 L8 L13 L18 L23 L28 L33 L38">
    <cfRule type="containsText" dxfId="3971" priority="354" operator="containsText" text="BAJA">
      <formula>NOT(ISERROR(SEARCH("BAJA",L3)))</formula>
    </cfRule>
    <cfRule type="containsText" dxfId="3970" priority="355" operator="containsText" text="MEDIA">
      <formula>NOT(ISERROR(SEARCH("MEDIA",L3)))</formula>
    </cfRule>
    <cfRule type="containsText" dxfId="3969" priority="356" operator="containsText" text="ALTA">
      <formula>NOT(ISERROR(SEARCH("ALTA",L3)))</formula>
    </cfRule>
  </conditionalFormatting>
  <conditionalFormatting sqref="AB3:AC3">
    <cfRule type="containsText" dxfId="3968" priority="351" operator="containsText" text="BAJA">
      <formula>NOT(ISERROR(SEARCH("BAJA",AB3)))</formula>
    </cfRule>
    <cfRule type="containsText" dxfId="3967" priority="352" operator="containsText" text="MEDIA">
      <formula>NOT(ISERROR(SEARCH("MEDIA",AB3)))</formula>
    </cfRule>
    <cfRule type="containsText" dxfId="3966" priority="353" operator="containsText" text="ALTA">
      <formula>NOT(ISERROR(SEARCH("ALTA",AB3)))</formula>
    </cfRule>
  </conditionalFormatting>
  <conditionalFormatting sqref="Z8 AI8 W8:X8 AB8:AC8 AE8:AF8 X10:X12">
    <cfRule type="containsText" dxfId="3965" priority="348" operator="containsText" text="BAJA">
      <formula>NOT(ISERROR(SEARCH("BAJA",W8)))</formula>
    </cfRule>
    <cfRule type="containsText" dxfId="3964" priority="349" operator="containsText" text="MEDIA">
      <formula>NOT(ISERROR(SEARCH("MEDIA",W8)))</formula>
    </cfRule>
    <cfRule type="containsText" dxfId="3963" priority="350" operator="containsText" text="ALTA">
      <formula>NOT(ISERROR(SEARCH("ALTA",W8)))</formula>
    </cfRule>
  </conditionalFormatting>
  <conditionalFormatting sqref="AB10:AC10">
    <cfRule type="containsText" dxfId="3962" priority="345" operator="containsText" text="BAJA">
      <formula>NOT(ISERROR(SEARCH("BAJA",AB10)))</formula>
    </cfRule>
    <cfRule type="containsText" dxfId="3961" priority="346" operator="containsText" text="MEDIA">
      <formula>NOT(ISERROR(SEARCH("MEDIA",AB10)))</formula>
    </cfRule>
    <cfRule type="containsText" dxfId="3960" priority="347" operator="containsText" text="ALTA">
      <formula>NOT(ISERROR(SEARCH("ALTA",AB10)))</formula>
    </cfRule>
  </conditionalFormatting>
  <conditionalFormatting sqref="P8 V8">
    <cfRule type="containsText" dxfId="3959" priority="342" operator="containsText" text="BAJA">
      <formula>NOT(ISERROR(SEARCH("BAJA",P8)))</formula>
    </cfRule>
    <cfRule type="containsText" dxfId="3958" priority="343" operator="containsText" text="MEDIA">
      <formula>NOT(ISERROR(SEARCH("MEDIA",P8)))</formula>
    </cfRule>
    <cfRule type="containsText" dxfId="3957" priority="344" operator="containsText" text="ALTA">
      <formula>NOT(ISERROR(SEARCH("ALTA",P8)))</formula>
    </cfRule>
  </conditionalFormatting>
  <conditionalFormatting sqref="Y8">
    <cfRule type="containsText" dxfId="3956" priority="339" operator="containsText" text="BAJA">
      <formula>NOT(ISERROR(SEARCH("BAJA",Y8)))</formula>
    </cfRule>
    <cfRule type="containsText" dxfId="3955" priority="340" operator="containsText" text="MEDIA">
      <formula>NOT(ISERROR(SEARCH("MEDIA",Y8)))</formula>
    </cfRule>
    <cfRule type="containsText" dxfId="3954" priority="341" operator="containsText" text="ALTA">
      <formula>NOT(ISERROR(SEARCH("ALTA",Y8)))</formula>
    </cfRule>
  </conditionalFormatting>
  <conditionalFormatting sqref="AK8">
    <cfRule type="containsText" dxfId="3953" priority="336" operator="containsText" text="BAJA">
      <formula>NOT(ISERROR(SEARCH("BAJA",AK8)))</formula>
    </cfRule>
    <cfRule type="containsText" dxfId="3952" priority="337" operator="containsText" text="MEDIA">
      <formula>NOT(ISERROR(SEARCH("MEDIA",AK8)))</formula>
    </cfRule>
    <cfRule type="containsText" dxfId="3951" priority="338" operator="containsText" text="ALTA">
      <formula>NOT(ISERROR(SEARCH("ALTA",AK8)))</formula>
    </cfRule>
  </conditionalFormatting>
  <conditionalFormatting sqref="W23 Z23 AB23:AC23 AH23:AI23 X23:X27 AE23:AF23">
    <cfRule type="containsText" dxfId="3950" priority="297" operator="containsText" text="BAJA">
      <formula>NOT(ISERROR(SEARCH("BAJA",W23)))</formula>
    </cfRule>
    <cfRule type="containsText" dxfId="3949" priority="298" operator="containsText" text="MEDIA">
      <formula>NOT(ISERROR(SEARCH("MEDIA",W23)))</formula>
    </cfRule>
    <cfRule type="containsText" dxfId="3948" priority="299" operator="containsText" text="ALTA">
      <formula>NOT(ISERROR(SEARCH("ALTA",W23)))</formula>
    </cfRule>
  </conditionalFormatting>
  <conditionalFormatting sqref="AB29:AC29">
    <cfRule type="containsText" dxfId="3947" priority="276" operator="containsText" text="BAJA">
      <formula>NOT(ISERROR(SEARCH("BAJA",AB29)))</formula>
    </cfRule>
    <cfRule type="containsText" dxfId="3946" priority="277" operator="containsText" text="MEDIA">
      <formula>NOT(ISERROR(SEARCH("MEDIA",AB29)))</formula>
    </cfRule>
    <cfRule type="containsText" dxfId="3945" priority="278" operator="containsText" text="ALTA">
      <formula>NOT(ISERROR(SEARCH("ALTA",AB29)))</formula>
    </cfRule>
  </conditionalFormatting>
  <conditionalFormatting sqref="AB24:AC24">
    <cfRule type="containsText" dxfId="3944" priority="294" operator="containsText" text="BAJA">
      <formula>NOT(ISERROR(SEARCH("BAJA",AB24)))</formula>
    </cfRule>
    <cfRule type="containsText" dxfId="3943" priority="295" operator="containsText" text="MEDIA">
      <formula>NOT(ISERROR(SEARCH("MEDIA",AB24)))</formula>
    </cfRule>
    <cfRule type="containsText" dxfId="3942" priority="296" operator="containsText" text="ALTA">
      <formula>NOT(ISERROR(SEARCH("ALTA",AB24)))</formula>
    </cfRule>
  </conditionalFormatting>
  <conditionalFormatting sqref="AB25:AC25">
    <cfRule type="containsText" dxfId="3941" priority="291" operator="containsText" text="BAJA">
      <formula>NOT(ISERROR(SEARCH("BAJA",AB25)))</formula>
    </cfRule>
    <cfRule type="containsText" dxfId="3940" priority="292" operator="containsText" text="MEDIA">
      <formula>NOT(ISERROR(SEARCH("MEDIA",AB25)))</formula>
    </cfRule>
    <cfRule type="containsText" dxfId="3939" priority="293" operator="containsText" text="ALTA">
      <formula>NOT(ISERROR(SEARCH("ALTA",AB25)))</formula>
    </cfRule>
  </conditionalFormatting>
  <conditionalFormatting sqref="N23:P23 V23">
    <cfRule type="containsText" dxfId="3938" priority="288" operator="containsText" text="BAJA">
      <formula>NOT(ISERROR(SEARCH("BAJA",N23)))</formula>
    </cfRule>
    <cfRule type="containsText" dxfId="3937" priority="289" operator="containsText" text="MEDIA">
      <formula>NOT(ISERROR(SEARCH("MEDIA",N23)))</formula>
    </cfRule>
    <cfRule type="containsText" dxfId="3936" priority="290" operator="containsText" text="ALTA">
      <formula>NOT(ISERROR(SEARCH("ALTA",N23)))</formula>
    </cfRule>
  </conditionalFormatting>
  <conditionalFormatting sqref="Y23">
    <cfRule type="containsText" dxfId="3935" priority="285" operator="containsText" text="BAJA">
      <formula>NOT(ISERROR(SEARCH("BAJA",Y23)))</formula>
    </cfRule>
    <cfRule type="containsText" dxfId="3934" priority="286" operator="containsText" text="MEDIA">
      <formula>NOT(ISERROR(SEARCH("MEDIA",Y23)))</formula>
    </cfRule>
    <cfRule type="containsText" dxfId="3933" priority="287" operator="containsText" text="ALTA">
      <formula>NOT(ISERROR(SEARCH("ALTA",Y23)))</formula>
    </cfRule>
  </conditionalFormatting>
  <conditionalFormatting sqref="AK23">
    <cfRule type="containsText" dxfId="3932" priority="282" operator="containsText" text="BAJA">
      <formula>NOT(ISERROR(SEARCH("BAJA",AK23)))</formula>
    </cfRule>
    <cfRule type="containsText" dxfId="3931" priority="283" operator="containsText" text="MEDIA">
      <formula>NOT(ISERROR(SEARCH("MEDIA",AK23)))</formula>
    </cfRule>
    <cfRule type="containsText" dxfId="3930" priority="284" operator="containsText" text="ALTA">
      <formula>NOT(ISERROR(SEARCH("ALTA",AK23)))</formula>
    </cfRule>
  </conditionalFormatting>
  <conditionalFormatting sqref="W28 Z28 AB28:AC28 AH28:AI28 X28:X32 AE28:AF28">
    <cfRule type="containsText" dxfId="3929" priority="279" operator="containsText" text="BAJA">
      <formula>NOT(ISERROR(SEARCH("BAJA",W28)))</formula>
    </cfRule>
    <cfRule type="containsText" dxfId="3928" priority="280" operator="containsText" text="MEDIA">
      <formula>NOT(ISERROR(SEARCH("MEDIA",W28)))</formula>
    </cfRule>
    <cfRule type="containsText" dxfId="3927" priority="281" operator="containsText" text="ALTA">
      <formula>NOT(ISERROR(SEARCH("ALTA",W28)))</formula>
    </cfRule>
  </conditionalFormatting>
  <conditionalFormatting sqref="W38 Z38 AB38:AC38 AH38:AI38 X38:X42 AE38:AF38">
    <cfRule type="containsText" dxfId="3926" priority="243" operator="containsText" text="BAJA">
      <formula>NOT(ISERROR(SEARCH("BAJA",W38)))</formula>
    </cfRule>
    <cfRule type="containsText" dxfId="3925" priority="244" operator="containsText" text="MEDIA">
      <formula>NOT(ISERROR(SEARCH("MEDIA",W38)))</formula>
    </cfRule>
    <cfRule type="containsText" dxfId="3924" priority="245" operator="containsText" text="ALTA">
      <formula>NOT(ISERROR(SEARCH("ALTA",W38)))</formula>
    </cfRule>
  </conditionalFormatting>
  <conditionalFormatting sqref="AB30:AC30">
    <cfRule type="containsText" dxfId="3923" priority="273" operator="containsText" text="BAJA">
      <formula>NOT(ISERROR(SEARCH("BAJA",AB30)))</formula>
    </cfRule>
    <cfRule type="containsText" dxfId="3922" priority="274" operator="containsText" text="MEDIA">
      <formula>NOT(ISERROR(SEARCH("MEDIA",AB30)))</formula>
    </cfRule>
    <cfRule type="containsText" dxfId="3921" priority="275" operator="containsText" text="ALTA">
      <formula>NOT(ISERROR(SEARCH("ALTA",AB30)))</formula>
    </cfRule>
  </conditionalFormatting>
  <conditionalFormatting sqref="N28:P28 V28">
    <cfRule type="containsText" dxfId="3920" priority="270" operator="containsText" text="BAJA">
      <formula>NOT(ISERROR(SEARCH("BAJA",N28)))</formula>
    </cfRule>
    <cfRule type="containsText" dxfId="3919" priority="271" operator="containsText" text="MEDIA">
      <formula>NOT(ISERROR(SEARCH("MEDIA",N28)))</formula>
    </cfRule>
    <cfRule type="containsText" dxfId="3918" priority="272" operator="containsText" text="ALTA">
      <formula>NOT(ISERROR(SEARCH("ALTA",N28)))</formula>
    </cfRule>
  </conditionalFormatting>
  <conditionalFormatting sqref="Y28">
    <cfRule type="containsText" dxfId="3917" priority="267" operator="containsText" text="BAJA">
      <formula>NOT(ISERROR(SEARCH("BAJA",Y28)))</formula>
    </cfRule>
    <cfRule type="containsText" dxfId="3916" priority="268" operator="containsText" text="MEDIA">
      <formula>NOT(ISERROR(SEARCH("MEDIA",Y28)))</formula>
    </cfRule>
    <cfRule type="containsText" dxfId="3915" priority="269" operator="containsText" text="ALTA">
      <formula>NOT(ISERROR(SEARCH("ALTA",Y28)))</formula>
    </cfRule>
  </conditionalFormatting>
  <conditionalFormatting sqref="AK28">
    <cfRule type="containsText" dxfId="3914" priority="264" operator="containsText" text="BAJA">
      <formula>NOT(ISERROR(SEARCH("BAJA",AK28)))</formula>
    </cfRule>
    <cfRule type="containsText" dxfId="3913" priority="265" operator="containsText" text="MEDIA">
      <formula>NOT(ISERROR(SEARCH("MEDIA",AK28)))</formula>
    </cfRule>
    <cfRule type="containsText" dxfId="3912" priority="266" operator="containsText" text="ALTA">
      <formula>NOT(ISERROR(SEARCH("ALTA",AK28)))</formula>
    </cfRule>
  </conditionalFormatting>
  <conditionalFormatting sqref="W33 Z33 AB33:AC33 AH33:AI33 X33:X37 AE33:AF33">
    <cfRule type="containsText" dxfId="3911" priority="261" operator="containsText" text="BAJA">
      <formula>NOT(ISERROR(SEARCH("BAJA",W33)))</formula>
    </cfRule>
    <cfRule type="containsText" dxfId="3910" priority="262" operator="containsText" text="MEDIA">
      <formula>NOT(ISERROR(SEARCH("MEDIA",W33)))</formula>
    </cfRule>
    <cfRule type="containsText" dxfId="3909" priority="263" operator="containsText" text="ALTA">
      <formula>NOT(ISERROR(SEARCH("ALTA",W33)))</formula>
    </cfRule>
  </conditionalFormatting>
  <conditionalFormatting sqref="AB34:AC34">
    <cfRule type="containsText" dxfId="3908" priority="258" operator="containsText" text="BAJA">
      <formula>NOT(ISERROR(SEARCH("BAJA",AB34)))</formula>
    </cfRule>
    <cfRule type="containsText" dxfId="3907" priority="259" operator="containsText" text="MEDIA">
      <formula>NOT(ISERROR(SEARCH("MEDIA",AB34)))</formula>
    </cfRule>
    <cfRule type="containsText" dxfId="3906" priority="260" operator="containsText" text="ALTA">
      <formula>NOT(ISERROR(SEARCH("ALTA",AB34)))</formula>
    </cfRule>
  </conditionalFormatting>
  <conditionalFormatting sqref="AB35:AC35">
    <cfRule type="containsText" dxfId="3905" priority="255" operator="containsText" text="BAJA">
      <formula>NOT(ISERROR(SEARCH("BAJA",AB35)))</formula>
    </cfRule>
    <cfRule type="containsText" dxfId="3904" priority="256" operator="containsText" text="MEDIA">
      <formula>NOT(ISERROR(SEARCH("MEDIA",AB35)))</formula>
    </cfRule>
    <cfRule type="containsText" dxfId="3903" priority="257" operator="containsText" text="ALTA">
      <formula>NOT(ISERROR(SEARCH("ALTA",AB35)))</formula>
    </cfRule>
  </conditionalFormatting>
  <conditionalFormatting sqref="N33:P33 V33">
    <cfRule type="containsText" dxfId="3902" priority="252" operator="containsText" text="BAJA">
      <formula>NOT(ISERROR(SEARCH("BAJA",N33)))</formula>
    </cfRule>
    <cfRule type="containsText" dxfId="3901" priority="253" operator="containsText" text="MEDIA">
      <formula>NOT(ISERROR(SEARCH("MEDIA",N33)))</formula>
    </cfRule>
    <cfRule type="containsText" dxfId="3900" priority="254" operator="containsText" text="ALTA">
      <formula>NOT(ISERROR(SEARCH("ALTA",N33)))</formula>
    </cfRule>
  </conditionalFormatting>
  <conditionalFormatting sqref="Y33">
    <cfRule type="containsText" dxfId="3899" priority="249" operator="containsText" text="BAJA">
      <formula>NOT(ISERROR(SEARCH("BAJA",Y33)))</formula>
    </cfRule>
    <cfRule type="containsText" dxfId="3898" priority="250" operator="containsText" text="MEDIA">
      <formula>NOT(ISERROR(SEARCH("MEDIA",Y33)))</formula>
    </cfRule>
    <cfRule type="containsText" dxfId="3897" priority="251" operator="containsText" text="ALTA">
      <formula>NOT(ISERROR(SEARCH("ALTA",Y33)))</formula>
    </cfRule>
  </conditionalFormatting>
  <conditionalFormatting sqref="AK33">
    <cfRule type="containsText" dxfId="3896" priority="246" operator="containsText" text="BAJA">
      <formula>NOT(ISERROR(SEARCH("BAJA",AK33)))</formula>
    </cfRule>
    <cfRule type="containsText" dxfId="3895" priority="247" operator="containsText" text="MEDIA">
      <formula>NOT(ISERROR(SEARCH("MEDIA",AK33)))</formula>
    </cfRule>
    <cfRule type="containsText" dxfId="3894" priority="248" operator="containsText" text="ALTA">
      <formula>NOT(ISERROR(SEARCH("ALTA",AK33)))</formula>
    </cfRule>
  </conditionalFormatting>
  <conditionalFormatting sqref="AF14">
    <cfRule type="containsText" dxfId="3893" priority="213" operator="containsText" text="BAJA">
      <formula>NOT(ISERROR(SEARCH("BAJA",AF14)))</formula>
    </cfRule>
    <cfRule type="containsText" dxfId="3892" priority="214" operator="containsText" text="MEDIA">
      <formula>NOT(ISERROR(SEARCH("MEDIA",AF14)))</formula>
    </cfRule>
    <cfRule type="containsText" dxfId="3891" priority="215" operator="containsText" text="ALTA">
      <formula>NOT(ISERROR(SEARCH("ALTA",AF14)))</formula>
    </cfRule>
  </conditionalFormatting>
  <conditionalFormatting sqref="AB39:AC39">
    <cfRule type="containsText" dxfId="3890" priority="240" operator="containsText" text="BAJA">
      <formula>NOT(ISERROR(SEARCH("BAJA",AB39)))</formula>
    </cfRule>
    <cfRule type="containsText" dxfId="3889" priority="241" operator="containsText" text="MEDIA">
      <formula>NOT(ISERROR(SEARCH("MEDIA",AB39)))</formula>
    </cfRule>
    <cfRule type="containsText" dxfId="3888" priority="242" operator="containsText" text="ALTA">
      <formula>NOT(ISERROR(SEARCH("ALTA",AB39)))</formula>
    </cfRule>
  </conditionalFormatting>
  <conditionalFormatting sqref="AB40:AC40">
    <cfRule type="containsText" dxfId="3887" priority="237" operator="containsText" text="BAJA">
      <formula>NOT(ISERROR(SEARCH("BAJA",AB40)))</formula>
    </cfRule>
    <cfRule type="containsText" dxfId="3886" priority="238" operator="containsText" text="MEDIA">
      <formula>NOT(ISERROR(SEARCH("MEDIA",AB40)))</formula>
    </cfRule>
    <cfRule type="containsText" dxfId="3885" priority="239" operator="containsText" text="ALTA">
      <formula>NOT(ISERROR(SEARCH("ALTA",AB40)))</formula>
    </cfRule>
  </conditionalFormatting>
  <conditionalFormatting sqref="N38:P38 V38">
    <cfRule type="containsText" dxfId="3884" priority="234" operator="containsText" text="BAJA">
      <formula>NOT(ISERROR(SEARCH("BAJA",N38)))</formula>
    </cfRule>
    <cfRule type="containsText" dxfId="3883" priority="235" operator="containsText" text="MEDIA">
      <formula>NOT(ISERROR(SEARCH("MEDIA",N38)))</formula>
    </cfRule>
    <cfRule type="containsText" dxfId="3882" priority="236" operator="containsText" text="ALTA">
      <formula>NOT(ISERROR(SEARCH("ALTA",N38)))</formula>
    </cfRule>
  </conditionalFormatting>
  <conditionalFormatting sqref="Y38">
    <cfRule type="containsText" dxfId="3881" priority="231" operator="containsText" text="BAJA">
      <formula>NOT(ISERROR(SEARCH("BAJA",Y38)))</formula>
    </cfRule>
    <cfRule type="containsText" dxfId="3880" priority="232" operator="containsText" text="MEDIA">
      <formula>NOT(ISERROR(SEARCH("MEDIA",Y38)))</formula>
    </cfRule>
    <cfRule type="containsText" dxfId="3879" priority="233" operator="containsText" text="ALTA">
      <formula>NOT(ISERROR(SEARCH("ALTA",Y38)))</formula>
    </cfRule>
  </conditionalFormatting>
  <conditionalFormatting sqref="AK38">
    <cfRule type="containsText" dxfId="3878" priority="228" operator="containsText" text="BAJA">
      <formula>NOT(ISERROR(SEARCH("BAJA",AK38)))</formula>
    </cfRule>
    <cfRule type="containsText" dxfId="3877" priority="229" operator="containsText" text="MEDIA">
      <formula>NOT(ISERROR(SEARCH("MEDIA",AK38)))</formula>
    </cfRule>
    <cfRule type="containsText" dxfId="3876" priority="230" operator="containsText" text="ALTA">
      <formula>NOT(ISERROR(SEARCH("ALTA",AK38)))</formula>
    </cfRule>
  </conditionalFormatting>
  <conditionalFormatting sqref="AC4">
    <cfRule type="containsText" dxfId="3875" priority="225" operator="containsText" text="BAJA">
      <formula>NOT(ISERROR(SEARCH("BAJA",AC4)))</formula>
    </cfRule>
    <cfRule type="containsText" dxfId="3874" priority="226" operator="containsText" text="MEDIA">
      <formula>NOT(ISERROR(SEARCH("MEDIA",AC4)))</formula>
    </cfRule>
    <cfRule type="containsText" dxfId="3873" priority="227" operator="containsText" text="ALTA">
      <formula>NOT(ISERROR(SEARCH("ALTA",AC4)))</formula>
    </cfRule>
  </conditionalFormatting>
  <conditionalFormatting sqref="O14:P14 V14">
    <cfRule type="containsText" dxfId="3872" priority="222" operator="containsText" text="BAJA">
      <formula>NOT(ISERROR(SEARCH("BAJA",O14)))</formula>
    </cfRule>
    <cfRule type="containsText" dxfId="3871" priority="223" operator="containsText" text="MEDIA">
      <formula>NOT(ISERROR(SEARCH("MEDIA",O14)))</formula>
    </cfRule>
    <cfRule type="containsText" dxfId="3870" priority="224" operator="containsText" text="ALTA">
      <formula>NOT(ISERROR(SEARCH("ALTA",O14)))</formula>
    </cfRule>
  </conditionalFormatting>
  <conditionalFormatting sqref="Y14">
    <cfRule type="containsText" dxfId="3869" priority="219" operator="containsText" text="BAJA">
      <formula>NOT(ISERROR(SEARCH("BAJA",Y14)))</formula>
    </cfRule>
    <cfRule type="containsText" dxfId="3868" priority="220" operator="containsText" text="MEDIA">
      <formula>NOT(ISERROR(SEARCH("MEDIA",Y14)))</formula>
    </cfRule>
    <cfRule type="containsText" dxfId="3867" priority="221" operator="containsText" text="ALTA">
      <formula>NOT(ISERROR(SEARCH("ALTA",Y14)))</formula>
    </cfRule>
  </conditionalFormatting>
  <conditionalFormatting sqref="AB13:AC13 AC14">
    <cfRule type="containsText" dxfId="3866" priority="216" operator="containsText" text="BAJA">
      <formula>NOT(ISERROR(SEARCH("BAJA",AB13)))</formula>
    </cfRule>
    <cfRule type="containsText" dxfId="3865" priority="217" operator="containsText" text="MEDIA">
      <formula>NOT(ISERROR(SEARCH("MEDIA",AB13)))</formula>
    </cfRule>
    <cfRule type="containsText" dxfId="3864" priority="218" operator="containsText" text="ALTA">
      <formula>NOT(ISERROR(SEARCH("ALTA",AB13)))</formula>
    </cfRule>
  </conditionalFormatting>
  <conditionalFormatting sqref="AH14">
    <cfRule type="containsText" dxfId="3863" priority="210" operator="containsText" text="BAJA">
      <formula>NOT(ISERROR(SEARCH("BAJA",AH14)))</formula>
    </cfRule>
    <cfRule type="containsText" dxfId="3862" priority="211" operator="containsText" text="MEDIA">
      <formula>NOT(ISERROR(SEARCH("MEDIA",AH14)))</formula>
    </cfRule>
    <cfRule type="containsText" dxfId="3861" priority="212" operator="containsText" text="ALTA">
      <formula>NOT(ISERROR(SEARCH("ALTA",AH14)))</formula>
    </cfRule>
  </conditionalFormatting>
  <conditionalFormatting sqref="AK14">
    <cfRule type="containsText" dxfId="3860" priority="207" operator="containsText" text="BAJA">
      <formula>NOT(ISERROR(SEARCH("BAJA",AK14)))</formula>
    </cfRule>
    <cfRule type="containsText" dxfId="3859" priority="208" operator="containsText" text="MEDIA">
      <formula>NOT(ISERROR(SEARCH("MEDIA",AK14)))</formula>
    </cfRule>
    <cfRule type="containsText" dxfId="3858" priority="209" operator="containsText" text="ALTA">
      <formula>NOT(ISERROR(SEARCH("ALTA",AK14)))</formula>
    </cfRule>
  </conditionalFormatting>
  <conditionalFormatting sqref="X8">
    <cfRule type="containsText" dxfId="3857" priority="204" operator="containsText" text="BAJA">
      <formula>NOT(ISERROR(SEARCH("BAJA",X8)))</formula>
    </cfRule>
    <cfRule type="containsText" dxfId="3856" priority="205" operator="containsText" text="MEDIA">
      <formula>NOT(ISERROR(SEARCH("MEDIA",X8)))</formula>
    </cfRule>
    <cfRule type="containsText" dxfId="3855" priority="206" operator="containsText" text="ALTA">
      <formula>NOT(ISERROR(SEARCH("ALTA",X8)))</formula>
    </cfRule>
  </conditionalFormatting>
  <conditionalFormatting sqref="AB8:AC8">
    <cfRule type="containsText" dxfId="3854" priority="201" operator="containsText" text="BAJA">
      <formula>NOT(ISERROR(SEARCH("BAJA",AB8)))</formula>
    </cfRule>
    <cfRule type="containsText" dxfId="3853" priority="202" operator="containsText" text="MEDIA">
      <formula>NOT(ISERROR(SEARCH("MEDIA",AB8)))</formula>
    </cfRule>
    <cfRule type="containsText" dxfId="3852" priority="203" operator="containsText" text="ALTA">
      <formula>NOT(ISERROR(SEARCH("ALTA",AB8)))</formula>
    </cfRule>
  </conditionalFormatting>
  <conditionalFormatting sqref="AJ3">
    <cfRule type="containsText" dxfId="3851" priority="198" operator="containsText" text="BAJA">
      <formula>NOT(ISERROR(SEARCH("BAJA",AJ3)))</formula>
    </cfRule>
    <cfRule type="containsText" dxfId="3850" priority="199" operator="containsText" text="MEDIA">
      <formula>NOT(ISERROR(SEARCH("MEDIA",AJ3)))</formula>
    </cfRule>
    <cfRule type="containsText" dxfId="3849" priority="200" operator="containsText" text="ALTA">
      <formula>NOT(ISERROR(SEARCH("ALTA",AJ3)))</formula>
    </cfRule>
  </conditionalFormatting>
  <conditionalFormatting sqref="AU33">
    <cfRule type="containsText" dxfId="3848" priority="174" operator="containsText" text="BAJA">
      <formula>NOT(ISERROR(SEARCH("BAJA",AU33)))</formula>
    </cfRule>
    <cfRule type="containsText" dxfId="3847" priority="175" operator="containsText" text="MEDIA">
      <formula>NOT(ISERROR(SEARCH("MEDIA",AU33)))</formula>
    </cfRule>
    <cfRule type="containsText" dxfId="3846" priority="176" operator="containsText" text="ALTA">
      <formula>NOT(ISERROR(SEARCH("ALTA",AU33)))</formula>
    </cfRule>
  </conditionalFormatting>
  <conditionalFormatting sqref="AU28">
    <cfRule type="containsText" dxfId="3845" priority="177" operator="containsText" text="BAJA">
      <formula>NOT(ISERROR(SEARCH("BAJA",AU28)))</formula>
    </cfRule>
    <cfRule type="containsText" dxfId="3844" priority="178" operator="containsText" text="MEDIA">
      <formula>NOT(ISERROR(SEARCH("MEDIA",AU28)))</formula>
    </cfRule>
    <cfRule type="containsText" dxfId="3843" priority="179" operator="containsText" text="ALTA">
      <formula>NOT(ISERROR(SEARCH("ALTA",AU28)))</formula>
    </cfRule>
  </conditionalFormatting>
  <conditionalFormatting sqref="AU23">
    <cfRule type="containsText" dxfId="3842" priority="180" operator="containsText" text="BAJA">
      <formula>NOT(ISERROR(SEARCH("BAJA",AU23)))</formula>
    </cfRule>
    <cfRule type="containsText" dxfId="3841" priority="181" operator="containsText" text="MEDIA">
      <formula>NOT(ISERROR(SEARCH("MEDIA",AU23)))</formula>
    </cfRule>
    <cfRule type="containsText" dxfId="3840" priority="182" operator="containsText" text="ALTA">
      <formula>NOT(ISERROR(SEARCH("ALTA",AU23)))</formula>
    </cfRule>
  </conditionalFormatting>
  <conditionalFormatting sqref="AU38">
    <cfRule type="containsText" dxfId="3839" priority="171" operator="containsText" text="BAJA">
      <formula>NOT(ISERROR(SEARCH("BAJA",AU38)))</formula>
    </cfRule>
    <cfRule type="containsText" dxfId="3838" priority="172" operator="containsText" text="MEDIA">
      <formula>NOT(ISERROR(SEARCH("MEDIA",AU38)))</formula>
    </cfRule>
    <cfRule type="containsText" dxfId="3837" priority="173" operator="containsText" text="ALTA">
      <formula>NOT(ISERROR(SEARCH("ALTA",AU38)))</formula>
    </cfRule>
  </conditionalFormatting>
  <conditionalFormatting sqref="AU18">
    <cfRule type="containsText" dxfId="3836" priority="183" operator="containsText" text="BAJA">
      <formula>NOT(ISERROR(SEARCH("BAJA",AU18)))</formula>
    </cfRule>
    <cfRule type="containsText" dxfId="3835" priority="184" operator="containsText" text="MEDIA">
      <formula>NOT(ISERROR(SEARCH("MEDIA",AU18)))</formula>
    </cfRule>
    <cfRule type="containsText" dxfId="3834" priority="185" operator="containsText" text="ALTA">
      <formula>NOT(ISERROR(SEARCH("ALTA",AU18)))</formula>
    </cfRule>
  </conditionalFormatting>
  <conditionalFormatting sqref="AU13">
    <cfRule type="containsText" dxfId="3833" priority="186" operator="containsText" text="BAJA">
      <formula>NOT(ISERROR(SEARCH("BAJA",AU13)))</formula>
    </cfRule>
    <cfRule type="containsText" dxfId="3832" priority="187" operator="containsText" text="MEDIA">
      <formula>NOT(ISERROR(SEARCH("MEDIA",AU13)))</formula>
    </cfRule>
    <cfRule type="containsText" dxfId="3831" priority="188" operator="containsText" text="ALTA">
      <formula>NOT(ISERROR(SEARCH("ALTA",AU13)))</formula>
    </cfRule>
  </conditionalFormatting>
  <conditionalFormatting sqref="AU8">
    <cfRule type="containsText" dxfId="3830" priority="189" operator="containsText" text="BAJA">
      <formula>NOT(ISERROR(SEARCH("BAJA",AU8)))</formula>
    </cfRule>
    <cfRule type="containsText" dxfId="3829" priority="190" operator="containsText" text="MEDIA">
      <formula>NOT(ISERROR(SEARCH("MEDIA",AU8)))</formula>
    </cfRule>
    <cfRule type="containsText" dxfId="3828" priority="191" operator="containsText" text="ALTA">
      <formula>NOT(ISERROR(SEARCH("ALTA",AU8)))</formula>
    </cfRule>
  </conditionalFormatting>
  <conditionalFormatting sqref="AO3:AP3">
    <cfRule type="containsText" dxfId="3827" priority="195" operator="containsText" text="BAJA">
      <formula>NOT(ISERROR(SEARCH("BAJA",AO3)))</formula>
    </cfRule>
    <cfRule type="containsText" dxfId="3826" priority="196" operator="containsText" text="MEDIA">
      <formula>NOT(ISERROR(SEARCH("MEDIA",AO3)))</formula>
    </cfRule>
    <cfRule type="containsText" dxfId="3825" priority="197" operator="containsText" text="ALTA">
      <formula>NOT(ISERROR(SEARCH("ALTA",AO3)))</formula>
    </cfRule>
  </conditionalFormatting>
  <conditionalFormatting sqref="AU3">
    <cfRule type="containsText" dxfId="3824" priority="192" operator="containsText" text="BAJA">
      <formula>NOT(ISERROR(SEARCH("BAJA",AU3)))</formula>
    </cfRule>
    <cfRule type="containsText" dxfId="3823" priority="193" operator="containsText" text="MEDIA">
      <formula>NOT(ISERROR(SEARCH("MEDIA",AU3)))</formula>
    </cfRule>
    <cfRule type="containsText" dxfId="3822" priority="194" operator="containsText" text="ALTA">
      <formula>NOT(ISERROR(SEARCH("ALTA",AU3)))</formula>
    </cfRule>
  </conditionalFormatting>
  <conditionalFormatting sqref="AT8">
    <cfRule type="containsText" dxfId="3821" priority="168" operator="containsText" text="BAJA">
      <formula>NOT(ISERROR(SEARCH("BAJA",AT8)))</formula>
    </cfRule>
    <cfRule type="containsText" dxfId="3820" priority="169" operator="containsText" text="MEDIA">
      <formula>NOT(ISERROR(SEARCH("MEDIA",AT8)))</formula>
    </cfRule>
    <cfRule type="containsText" dxfId="3819" priority="170" operator="containsText" text="ALTA">
      <formula>NOT(ISERROR(SEARCH("ALTA",AT8)))</formula>
    </cfRule>
  </conditionalFormatting>
  <conditionalFormatting sqref="AT13">
    <cfRule type="containsText" dxfId="3818" priority="165" operator="containsText" text="BAJA">
      <formula>NOT(ISERROR(SEARCH("BAJA",AT13)))</formula>
    </cfRule>
    <cfRule type="containsText" dxfId="3817" priority="166" operator="containsText" text="MEDIA">
      <formula>NOT(ISERROR(SEARCH("MEDIA",AT13)))</formula>
    </cfRule>
    <cfRule type="containsText" dxfId="3816" priority="167" operator="containsText" text="ALTA">
      <formula>NOT(ISERROR(SEARCH("ALTA",AT13)))</formula>
    </cfRule>
  </conditionalFormatting>
  <conditionalFormatting sqref="AT18">
    <cfRule type="containsText" dxfId="3815" priority="162" operator="containsText" text="BAJA">
      <formula>NOT(ISERROR(SEARCH("BAJA",AT18)))</formula>
    </cfRule>
    <cfRule type="containsText" dxfId="3814" priority="163" operator="containsText" text="MEDIA">
      <formula>NOT(ISERROR(SEARCH("MEDIA",AT18)))</formula>
    </cfRule>
    <cfRule type="containsText" dxfId="3813" priority="164" operator="containsText" text="ALTA">
      <formula>NOT(ISERROR(SEARCH("ALTA",AT18)))</formula>
    </cfRule>
  </conditionalFormatting>
  <conditionalFormatting sqref="AT23">
    <cfRule type="containsText" dxfId="3812" priority="159" operator="containsText" text="BAJA">
      <formula>NOT(ISERROR(SEARCH("BAJA",AT23)))</formula>
    </cfRule>
    <cfRule type="containsText" dxfId="3811" priority="160" operator="containsText" text="MEDIA">
      <formula>NOT(ISERROR(SEARCH("MEDIA",AT23)))</formula>
    </cfRule>
    <cfRule type="containsText" dxfId="3810" priority="161" operator="containsText" text="ALTA">
      <formula>NOT(ISERROR(SEARCH("ALTA",AT23)))</formula>
    </cfRule>
  </conditionalFormatting>
  <conditionalFormatting sqref="AT28">
    <cfRule type="containsText" dxfId="3809" priority="156" operator="containsText" text="BAJA">
      <formula>NOT(ISERROR(SEARCH("BAJA",AT28)))</formula>
    </cfRule>
    <cfRule type="containsText" dxfId="3808" priority="157" operator="containsText" text="MEDIA">
      <formula>NOT(ISERROR(SEARCH("MEDIA",AT28)))</formula>
    </cfRule>
    <cfRule type="containsText" dxfId="3807" priority="158" operator="containsText" text="ALTA">
      <formula>NOT(ISERROR(SEARCH("ALTA",AT28)))</formula>
    </cfRule>
  </conditionalFormatting>
  <conditionalFormatting sqref="AT33">
    <cfRule type="containsText" dxfId="3806" priority="153" operator="containsText" text="BAJA">
      <formula>NOT(ISERROR(SEARCH("BAJA",AT33)))</formula>
    </cfRule>
    <cfRule type="containsText" dxfId="3805" priority="154" operator="containsText" text="MEDIA">
      <formula>NOT(ISERROR(SEARCH("MEDIA",AT33)))</formula>
    </cfRule>
    <cfRule type="containsText" dxfId="3804" priority="155" operator="containsText" text="ALTA">
      <formula>NOT(ISERROR(SEARCH("ALTA",AT33)))</formula>
    </cfRule>
  </conditionalFormatting>
  <conditionalFormatting sqref="AT38">
    <cfRule type="containsText" dxfId="3803" priority="150" operator="containsText" text="BAJA">
      <formula>NOT(ISERROR(SEARCH("BAJA",AT38)))</formula>
    </cfRule>
    <cfRule type="containsText" dxfId="3802" priority="151" operator="containsText" text="MEDIA">
      <formula>NOT(ISERROR(SEARCH("MEDIA",AT38)))</formula>
    </cfRule>
    <cfRule type="containsText" dxfId="3801" priority="152" operator="containsText" text="ALTA">
      <formula>NOT(ISERROR(SEARCH("ALTA",AT38)))</formula>
    </cfRule>
  </conditionalFormatting>
  <conditionalFormatting sqref="AN8">
    <cfRule type="containsText" dxfId="3800" priority="147" operator="containsText" text="BAJA">
      <formula>NOT(ISERROR(SEARCH("BAJA",AN8)))</formula>
    </cfRule>
    <cfRule type="containsText" dxfId="3799" priority="148" operator="containsText" text="MEDIA">
      <formula>NOT(ISERROR(SEARCH("MEDIA",AN8)))</formula>
    </cfRule>
    <cfRule type="containsText" dxfId="3798" priority="149" operator="containsText" text="ALTA">
      <formula>NOT(ISERROR(SEARCH("ALTA",AN8)))</formula>
    </cfRule>
  </conditionalFormatting>
  <conditionalFormatting sqref="AO8">
    <cfRule type="containsText" dxfId="3797" priority="144" operator="containsText" text="BAJA">
      <formula>NOT(ISERROR(SEARCH("BAJA",AO8)))</formula>
    </cfRule>
    <cfRule type="containsText" dxfId="3796" priority="145" operator="containsText" text="MEDIA">
      <formula>NOT(ISERROR(SEARCH("MEDIA",AO8)))</formula>
    </cfRule>
    <cfRule type="containsText" dxfId="3795" priority="146" operator="containsText" text="ALTA">
      <formula>NOT(ISERROR(SEARCH("ALTA",AO8)))</formula>
    </cfRule>
  </conditionalFormatting>
  <conditionalFormatting sqref="AN13">
    <cfRule type="containsText" dxfId="3794" priority="141" operator="containsText" text="BAJA">
      <formula>NOT(ISERROR(SEARCH("BAJA",AN13)))</formula>
    </cfRule>
    <cfRule type="containsText" dxfId="3793" priority="142" operator="containsText" text="MEDIA">
      <formula>NOT(ISERROR(SEARCH("MEDIA",AN13)))</formula>
    </cfRule>
    <cfRule type="containsText" dxfId="3792" priority="143" operator="containsText" text="ALTA">
      <formula>NOT(ISERROR(SEARCH("ALTA",AN13)))</formula>
    </cfRule>
  </conditionalFormatting>
  <conditionalFormatting sqref="AO13">
    <cfRule type="containsText" dxfId="3791" priority="138" operator="containsText" text="BAJA">
      <formula>NOT(ISERROR(SEARCH("BAJA",AO13)))</formula>
    </cfRule>
    <cfRule type="containsText" dxfId="3790" priority="139" operator="containsText" text="MEDIA">
      <formula>NOT(ISERROR(SEARCH("MEDIA",AO13)))</formula>
    </cfRule>
    <cfRule type="containsText" dxfId="3789" priority="140" operator="containsText" text="ALTA">
      <formula>NOT(ISERROR(SEARCH("ALTA",AO13)))</formula>
    </cfRule>
  </conditionalFormatting>
  <conditionalFormatting sqref="AN18">
    <cfRule type="containsText" dxfId="3788" priority="135" operator="containsText" text="BAJA">
      <formula>NOT(ISERROR(SEARCH("BAJA",AN18)))</formula>
    </cfRule>
    <cfRule type="containsText" dxfId="3787" priority="136" operator="containsText" text="MEDIA">
      <formula>NOT(ISERROR(SEARCH("MEDIA",AN18)))</formula>
    </cfRule>
    <cfRule type="containsText" dxfId="3786" priority="137" operator="containsText" text="ALTA">
      <formula>NOT(ISERROR(SEARCH("ALTA",AN18)))</formula>
    </cfRule>
  </conditionalFormatting>
  <conditionalFormatting sqref="AO18">
    <cfRule type="containsText" dxfId="3785" priority="132" operator="containsText" text="BAJA">
      <formula>NOT(ISERROR(SEARCH("BAJA",AO18)))</formula>
    </cfRule>
    <cfRule type="containsText" dxfId="3784" priority="133" operator="containsText" text="MEDIA">
      <formula>NOT(ISERROR(SEARCH("MEDIA",AO18)))</formula>
    </cfRule>
    <cfRule type="containsText" dxfId="3783" priority="134" operator="containsText" text="ALTA">
      <formula>NOT(ISERROR(SEARCH("ALTA",AO18)))</formula>
    </cfRule>
  </conditionalFormatting>
  <conditionalFormatting sqref="AN23">
    <cfRule type="containsText" dxfId="3782" priority="129" operator="containsText" text="BAJA">
      <formula>NOT(ISERROR(SEARCH("BAJA",AN23)))</formula>
    </cfRule>
    <cfRule type="containsText" dxfId="3781" priority="130" operator="containsText" text="MEDIA">
      <formula>NOT(ISERROR(SEARCH("MEDIA",AN23)))</formula>
    </cfRule>
    <cfRule type="containsText" dxfId="3780" priority="131" operator="containsText" text="ALTA">
      <formula>NOT(ISERROR(SEARCH("ALTA",AN23)))</formula>
    </cfRule>
  </conditionalFormatting>
  <conditionalFormatting sqref="AO23">
    <cfRule type="containsText" dxfId="3779" priority="126" operator="containsText" text="BAJA">
      <formula>NOT(ISERROR(SEARCH("BAJA",AO23)))</formula>
    </cfRule>
    <cfRule type="containsText" dxfId="3778" priority="127" operator="containsText" text="MEDIA">
      <formula>NOT(ISERROR(SEARCH("MEDIA",AO23)))</formula>
    </cfRule>
    <cfRule type="containsText" dxfId="3777" priority="128" operator="containsText" text="ALTA">
      <formula>NOT(ISERROR(SEARCH("ALTA",AO23)))</formula>
    </cfRule>
  </conditionalFormatting>
  <conditionalFormatting sqref="AN28">
    <cfRule type="containsText" dxfId="3776" priority="123" operator="containsText" text="BAJA">
      <formula>NOT(ISERROR(SEARCH("BAJA",AN28)))</formula>
    </cfRule>
    <cfRule type="containsText" dxfId="3775" priority="124" operator="containsText" text="MEDIA">
      <formula>NOT(ISERROR(SEARCH("MEDIA",AN28)))</formula>
    </cfRule>
    <cfRule type="containsText" dxfId="3774" priority="125" operator="containsText" text="ALTA">
      <formula>NOT(ISERROR(SEARCH("ALTA",AN28)))</formula>
    </cfRule>
  </conditionalFormatting>
  <conditionalFormatting sqref="AO28">
    <cfRule type="containsText" dxfId="3773" priority="120" operator="containsText" text="BAJA">
      <formula>NOT(ISERROR(SEARCH("BAJA",AO28)))</formula>
    </cfRule>
    <cfRule type="containsText" dxfId="3772" priority="121" operator="containsText" text="MEDIA">
      <formula>NOT(ISERROR(SEARCH("MEDIA",AO28)))</formula>
    </cfRule>
    <cfRule type="containsText" dxfId="3771" priority="122" operator="containsText" text="ALTA">
      <formula>NOT(ISERROR(SEARCH("ALTA",AO28)))</formula>
    </cfRule>
  </conditionalFormatting>
  <conditionalFormatting sqref="AN33">
    <cfRule type="containsText" dxfId="3770" priority="117" operator="containsText" text="BAJA">
      <formula>NOT(ISERROR(SEARCH("BAJA",AN33)))</formula>
    </cfRule>
    <cfRule type="containsText" dxfId="3769" priority="118" operator="containsText" text="MEDIA">
      <formula>NOT(ISERROR(SEARCH("MEDIA",AN33)))</formula>
    </cfRule>
    <cfRule type="containsText" dxfId="3768" priority="119" operator="containsText" text="ALTA">
      <formula>NOT(ISERROR(SEARCH("ALTA",AN33)))</formula>
    </cfRule>
  </conditionalFormatting>
  <conditionalFormatting sqref="AO33">
    <cfRule type="containsText" dxfId="3767" priority="114" operator="containsText" text="BAJA">
      <formula>NOT(ISERROR(SEARCH("BAJA",AO33)))</formula>
    </cfRule>
    <cfRule type="containsText" dxfId="3766" priority="115" operator="containsText" text="MEDIA">
      <formula>NOT(ISERROR(SEARCH("MEDIA",AO33)))</formula>
    </cfRule>
    <cfRule type="containsText" dxfId="3765" priority="116" operator="containsText" text="ALTA">
      <formula>NOT(ISERROR(SEARCH("ALTA",AO33)))</formula>
    </cfRule>
  </conditionalFormatting>
  <conditionalFormatting sqref="AN38">
    <cfRule type="containsText" dxfId="3764" priority="111" operator="containsText" text="BAJA">
      <formula>NOT(ISERROR(SEARCH("BAJA",AN38)))</formula>
    </cfRule>
    <cfRule type="containsText" dxfId="3763" priority="112" operator="containsText" text="MEDIA">
      <formula>NOT(ISERROR(SEARCH("MEDIA",AN38)))</formula>
    </cfRule>
    <cfRule type="containsText" dxfId="3762" priority="113" operator="containsText" text="ALTA">
      <formula>NOT(ISERROR(SEARCH("ALTA",AN38)))</formula>
    </cfRule>
  </conditionalFormatting>
  <conditionalFormatting sqref="AO38">
    <cfRule type="containsText" dxfId="3761" priority="108" operator="containsText" text="BAJA">
      <formula>NOT(ISERROR(SEARCH("BAJA",AO38)))</formula>
    </cfRule>
    <cfRule type="containsText" dxfId="3760" priority="109" operator="containsText" text="MEDIA">
      <formula>NOT(ISERROR(SEARCH("MEDIA",AO38)))</formula>
    </cfRule>
    <cfRule type="containsText" dxfId="3759" priority="110" operator="containsText" text="ALTA">
      <formula>NOT(ISERROR(SEARCH("ALTA",AO38)))</formula>
    </cfRule>
  </conditionalFormatting>
  <conditionalFormatting sqref="X3">
    <cfRule type="containsText" dxfId="3758" priority="105" operator="containsText" text="BAJA">
      <formula>NOT(ISERROR(SEARCH("BAJA",X3)))</formula>
    </cfRule>
    <cfRule type="containsText" dxfId="3757" priority="106" operator="containsText" text="MEDIA">
      <formula>NOT(ISERROR(SEARCH("MEDIA",X3)))</formula>
    </cfRule>
    <cfRule type="containsText" dxfId="3756" priority="107" operator="containsText" text="ALTA">
      <formula>NOT(ISERROR(SEARCH("ALTA",X3)))</formula>
    </cfRule>
  </conditionalFormatting>
  <conditionalFormatting sqref="AP8 AP13 AP18 AP23 AP28 AP33 AP38">
    <cfRule type="containsText" dxfId="3755" priority="102" operator="containsText" text="BAJA">
      <formula>NOT(ISERROR(SEARCH("BAJA",AP8)))</formula>
    </cfRule>
    <cfRule type="containsText" dxfId="3754" priority="103" operator="containsText" text="MEDIA">
      <formula>NOT(ISERROR(SEARCH("MEDIA",AP8)))</formula>
    </cfRule>
    <cfRule type="containsText" dxfId="3753" priority="104" operator="containsText" text="ALTA">
      <formula>NOT(ISERROR(SEARCH("ALTA",AP8)))</formula>
    </cfRule>
  </conditionalFormatting>
  <conditionalFormatting sqref="AR3">
    <cfRule type="containsText" dxfId="3752" priority="99" operator="containsText" text="BAJA">
      <formula>NOT(ISERROR(SEARCH("BAJA",AR3)))</formula>
    </cfRule>
    <cfRule type="containsText" dxfId="3751" priority="100" operator="containsText" text="MEDIA">
      <formula>NOT(ISERROR(SEARCH("MEDIA",AR3)))</formula>
    </cfRule>
    <cfRule type="containsText" dxfId="3750" priority="101" operator="containsText" text="ALTA">
      <formula>NOT(ISERROR(SEARCH("ALTA",AR3)))</formula>
    </cfRule>
  </conditionalFormatting>
  <conditionalFormatting sqref="AS3">
    <cfRule type="containsText" dxfId="3749" priority="96" operator="containsText" text="BAJA">
      <formula>NOT(ISERROR(SEARCH("BAJA",AS3)))</formula>
    </cfRule>
    <cfRule type="containsText" dxfId="3748" priority="97" operator="containsText" text="MEDIA">
      <formula>NOT(ISERROR(SEARCH("MEDIA",AS3)))</formula>
    </cfRule>
    <cfRule type="containsText" dxfId="3747" priority="98" operator="containsText" text="ALTA">
      <formula>NOT(ISERROR(SEARCH("ALTA",AS3)))</formula>
    </cfRule>
  </conditionalFormatting>
  <conditionalFormatting sqref="AR8">
    <cfRule type="containsText" dxfId="3746" priority="93" operator="containsText" text="BAJA">
      <formula>NOT(ISERROR(SEARCH("BAJA",AR8)))</formula>
    </cfRule>
    <cfRule type="containsText" dxfId="3745" priority="94" operator="containsText" text="MEDIA">
      <formula>NOT(ISERROR(SEARCH("MEDIA",AR8)))</formula>
    </cfRule>
    <cfRule type="containsText" dxfId="3744" priority="95" operator="containsText" text="ALTA">
      <formula>NOT(ISERROR(SEARCH("ALTA",AR8)))</formula>
    </cfRule>
  </conditionalFormatting>
  <conditionalFormatting sqref="AS8">
    <cfRule type="containsText" dxfId="3743" priority="90" operator="containsText" text="BAJA">
      <formula>NOT(ISERROR(SEARCH("BAJA",AS8)))</formula>
    </cfRule>
    <cfRule type="containsText" dxfId="3742" priority="91" operator="containsText" text="MEDIA">
      <formula>NOT(ISERROR(SEARCH("MEDIA",AS8)))</formula>
    </cfRule>
    <cfRule type="containsText" dxfId="3741" priority="92" operator="containsText" text="ALTA">
      <formula>NOT(ISERROR(SEARCH("ALTA",AS8)))</formula>
    </cfRule>
  </conditionalFormatting>
  <conditionalFormatting sqref="AR13">
    <cfRule type="containsText" dxfId="3740" priority="87" operator="containsText" text="BAJA">
      <formula>NOT(ISERROR(SEARCH("BAJA",AR13)))</formula>
    </cfRule>
    <cfRule type="containsText" dxfId="3739" priority="88" operator="containsText" text="MEDIA">
      <formula>NOT(ISERROR(SEARCH("MEDIA",AR13)))</formula>
    </cfRule>
    <cfRule type="containsText" dxfId="3738" priority="89" operator="containsText" text="ALTA">
      <formula>NOT(ISERROR(SEARCH("ALTA",AR13)))</formula>
    </cfRule>
  </conditionalFormatting>
  <conditionalFormatting sqref="AS13">
    <cfRule type="containsText" dxfId="3737" priority="84" operator="containsText" text="BAJA">
      <formula>NOT(ISERROR(SEARCH("BAJA",AS13)))</formula>
    </cfRule>
    <cfRule type="containsText" dxfId="3736" priority="85" operator="containsText" text="MEDIA">
      <formula>NOT(ISERROR(SEARCH("MEDIA",AS13)))</formula>
    </cfRule>
    <cfRule type="containsText" dxfId="3735" priority="86" operator="containsText" text="ALTA">
      <formula>NOT(ISERROR(SEARCH("ALTA",AS13)))</formula>
    </cfRule>
  </conditionalFormatting>
  <conditionalFormatting sqref="AR18">
    <cfRule type="containsText" dxfId="3734" priority="81" operator="containsText" text="BAJA">
      <formula>NOT(ISERROR(SEARCH("BAJA",AR18)))</formula>
    </cfRule>
    <cfRule type="containsText" dxfId="3733" priority="82" operator="containsText" text="MEDIA">
      <formula>NOT(ISERROR(SEARCH("MEDIA",AR18)))</formula>
    </cfRule>
    <cfRule type="containsText" dxfId="3732" priority="83" operator="containsText" text="ALTA">
      <formula>NOT(ISERROR(SEARCH("ALTA",AR18)))</formula>
    </cfRule>
  </conditionalFormatting>
  <conditionalFormatting sqref="AS18">
    <cfRule type="containsText" dxfId="3731" priority="78" operator="containsText" text="BAJA">
      <formula>NOT(ISERROR(SEARCH("BAJA",AS18)))</formula>
    </cfRule>
    <cfRule type="containsText" dxfId="3730" priority="79" operator="containsText" text="MEDIA">
      <formula>NOT(ISERROR(SEARCH("MEDIA",AS18)))</formula>
    </cfRule>
    <cfRule type="containsText" dxfId="3729" priority="80" operator="containsText" text="ALTA">
      <formula>NOT(ISERROR(SEARCH("ALTA",AS18)))</formula>
    </cfRule>
  </conditionalFormatting>
  <conditionalFormatting sqref="AR23">
    <cfRule type="containsText" dxfId="3728" priority="75" operator="containsText" text="BAJA">
      <formula>NOT(ISERROR(SEARCH("BAJA",AR23)))</formula>
    </cfRule>
    <cfRule type="containsText" dxfId="3727" priority="76" operator="containsText" text="MEDIA">
      <formula>NOT(ISERROR(SEARCH("MEDIA",AR23)))</formula>
    </cfRule>
    <cfRule type="containsText" dxfId="3726" priority="77" operator="containsText" text="ALTA">
      <formula>NOT(ISERROR(SEARCH("ALTA",AR23)))</formula>
    </cfRule>
  </conditionalFormatting>
  <conditionalFormatting sqref="AS23">
    <cfRule type="containsText" dxfId="3725" priority="72" operator="containsText" text="BAJA">
      <formula>NOT(ISERROR(SEARCH("BAJA",AS23)))</formula>
    </cfRule>
    <cfRule type="containsText" dxfId="3724" priority="73" operator="containsText" text="MEDIA">
      <formula>NOT(ISERROR(SEARCH("MEDIA",AS23)))</formula>
    </cfRule>
    <cfRule type="containsText" dxfId="3723" priority="74" operator="containsText" text="ALTA">
      <formula>NOT(ISERROR(SEARCH("ALTA",AS23)))</formula>
    </cfRule>
  </conditionalFormatting>
  <conditionalFormatting sqref="AR28">
    <cfRule type="containsText" dxfId="3722" priority="69" operator="containsText" text="BAJA">
      <formula>NOT(ISERROR(SEARCH("BAJA",AR28)))</formula>
    </cfRule>
    <cfRule type="containsText" dxfId="3721" priority="70" operator="containsText" text="MEDIA">
      <formula>NOT(ISERROR(SEARCH("MEDIA",AR28)))</formula>
    </cfRule>
    <cfRule type="containsText" dxfId="3720" priority="71" operator="containsText" text="ALTA">
      <formula>NOT(ISERROR(SEARCH("ALTA",AR28)))</formula>
    </cfRule>
  </conditionalFormatting>
  <conditionalFormatting sqref="AS28">
    <cfRule type="containsText" dxfId="3719" priority="66" operator="containsText" text="BAJA">
      <formula>NOT(ISERROR(SEARCH("BAJA",AS28)))</formula>
    </cfRule>
    <cfRule type="containsText" dxfId="3718" priority="67" operator="containsText" text="MEDIA">
      <formula>NOT(ISERROR(SEARCH("MEDIA",AS28)))</formula>
    </cfRule>
    <cfRule type="containsText" dxfId="3717" priority="68" operator="containsText" text="ALTA">
      <formula>NOT(ISERROR(SEARCH("ALTA",AS28)))</formula>
    </cfRule>
  </conditionalFormatting>
  <conditionalFormatting sqref="AR33">
    <cfRule type="containsText" dxfId="3716" priority="63" operator="containsText" text="BAJA">
      <formula>NOT(ISERROR(SEARCH("BAJA",AR33)))</formula>
    </cfRule>
    <cfRule type="containsText" dxfId="3715" priority="64" operator="containsText" text="MEDIA">
      <formula>NOT(ISERROR(SEARCH("MEDIA",AR33)))</formula>
    </cfRule>
    <cfRule type="containsText" dxfId="3714" priority="65" operator="containsText" text="ALTA">
      <formula>NOT(ISERROR(SEARCH("ALTA",AR33)))</formula>
    </cfRule>
  </conditionalFormatting>
  <conditionalFormatting sqref="AS33">
    <cfRule type="containsText" dxfId="3713" priority="60" operator="containsText" text="BAJA">
      <formula>NOT(ISERROR(SEARCH("BAJA",AS33)))</formula>
    </cfRule>
    <cfRule type="containsText" dxfId="3712" priority="61" operator="containsText" text="MEDIA">
      <formula>NOT(ISERROR(SEARCH("MEDIA",AS33)))</formula>
    </cfRule>
    <cfRule type="containsText" dxfId="3711" priority="62" operator="containsText" text="ALTA">
      <formula>NOT(ISERROR(SEARCH("ALTA",AS33)))</formula>
    </cfRule>
  </conditionalFormatting>
  <conditionalFormatting sqref="AR38">
    <cfRule type="containsText" dxfId="3710" priority="57" operator="containsText" text="BAJA">
      <formula>NOT(ISERROR(SEARCH("BAJA",AR38)))</formula>
    </cfRule>
    <cfRule type="containsText" dxfId="3709" priority="58" operator="containsText" text="MEDIA">
      <formula>NOT(ISERROR(SEARCH("MEDIA",AR38)))</formula>
    </cfRule>
    <cfRule type="containsText" dxfId="3708" priority="59" operator="containsText" text="ALTA">
      <formula>NOT(ISERROR(SEARCH("ALTA",AR38)))</formula>
    </cfRule>
  </conditionalFormatting>
  <conditionalFormatting sqref="AS38">
    <cfRule type="containsText" dxfId="3707" priority="54" operator="containsText" text="BAJA">
      <formula>NOT(ISERROR(SEARCH("BAJA",AS38)))</formula>
    </cfRule>
    <cfRule type="containsText" dxfId="3706" priority="55" operator="containsText" text="MEDIA">
      <formula>NOT(ISERROR(SEARCH("MEDIA",AS38)))</formula>
    </cfRule>
    <cfRule type="containsText" dxfId="3705" priority="56" operator="containsText" text="ALTA">
      <formula>NOT(ISERROR(SEARCH("ALTA",AS38)))</formula>
    </cfRule>
  </conditionalFormatting>
  <conditionalFormatting sqref="N3">
    <cfRule type="containsText" dxfId="3704" priority="46" operator="containsText" text="BAJA">
      <formula>NOT(ISERROR(SEARCH("BAJA",N3)))</formula>
    </cfRule>
    <cfRule type="containsText" dxfId="3703" priority="47" operator="containsText" text="MEDIA">
      <formula>NOT(ISERROR(SEARCH("MEDIA",N3)))</formula>
    </cfRule>
    <cfRule type="containsText" dxfId="3702" priority="48" operator="containsText" text="ALTA">
      <formula>NOT(ISERROR(SEARCH("ALTA",N3)))</formula>
    </cfRule>
  </conditionalFormatting>
  <conditionalFormatting sqref="N13">
    <cfRule type="containsText" dxfId="3701" priority="43" operator="containsText" text="BAJA">
      <formula>NOT(ISERROR(SEARCH("BAJA",N13)))</formula>
    </cfRule>
    <cfRule type="containsText" dxfId="3700" priority="44" operator="containsText" text="MEDIA">
      <formula>NOT(ISERROR(SEARCH("MEDIA",N13)))</formula>
    </cfRule>
    <cfRule type="containsText" dxfId="3699" priority="45" operator="containsText" text="ALTA">
      <formula>NOT(ISERROR(SEARCH("ALTA",N13)))</formula>
    </cfRule>
  </conditionalFormatting>
  <conditionalFormatting sqref="N5">
    <cfRule type="containsText" dxfId="3698" priority="40" operator="containsText" text="BAJA">
      <formula>NOT(ISERROR(SEARCH("BAJA",N5)))</formula>
    </cfRule>
    <cfRule type="containsText" dxfId="3697" priority="41" operator="containsText" text="MEDIA">
      <formula>NOT(ISERROR(SEARCH("MEDIA",N5)))</formula>
    </cfRule>
    <cfRule type="containsText" dxfId="3696" priority="42" operator="containsText" text="ALTA">
      <formula>NOT(ISERROR(SEARCH("ALTA",N5)))</formula>
    </cfRule>
  </conditionalFormatting>
  <conditionalFormatting sqref="N16">
    <cfRule type="containsText" dxfId="3695" priority="37" operator="containsText" text="BAJA">
      <formula>NOT(ISERROR(SEARCH("BAJA",N16)))</formula>
    </cfRule>
    <cfRule type="containsText" dxfId="3694" priority="38" operator="containsText" text="MEDIA">
      <formula>NOT(ISERROR(SEARCH("MEDIA",N16)))</formula>
    </cfRule>
    <cfRule type="containsText" dxfId="3693" priority="39" operator="containsText" text="ALTA">
      <formula>NOT(ISERROR(SEARCH("ALTA",N16)))</formula>
    </cfRule>
  </conditionalFormatting>
  <conditionalFormatting sqref="P13">
    <cfRule type="containsText" dxfId="3692" priority="34" operator="containsText" text="BAJA">
      <formula>NOT(ISERROR(SEARCH("BAJA",P13)))</formula>
    </cfRule>
    <cfRule type="containsText" dxfId="3691" priority="35" operator="containsText" text="MEDIA">
      <formula>NOT(ISERROR(SEARCH("MEDIA",P13)))</formula>
    </cfRule>
    <cfRule type="containsText" dxfId="3690" priority="36" operator="containsText" text="ALTA">
      <formula>NOT(ISERROR(SEARCH("ALTA",P13)))</formula>
    </cfRule>
  </conditionalFormatting>
  <conditionalFormatting sqref="AB5">
    <cfRule type="containsText" dxfId="3689" priority="31" operator="containsText" text="BAJA">
      <formula>NOT(ISERROR(SEARCH("BAJA",AB5)))</formula>
    </cfRule>
    <cfRule type="containsText" dxfId="3688" priority="32" operator="containsText" text="MEDIA">
      <formula>NOT(ISERROR(SEARCH("MEDIA",AB5)))</formula>
    </cfRule>
    <cfRule type="containsText" dxfId="3687" priority="33" operator="containsText" text="ALTA">
      <formula>NOT(ISERROR(SEARCH("ALTA",AB5)))</formula>
    </cfRule>
  </conditionalFormatting>
  <conditionalFormatting sqref="AB4">
    <cfRule type="containsText" dxfId="3686" priority="28" operator="containsText" text="BAJA">
      <formula>NOT(ISERROR(SEARCH("BAJA",AB4)))</formula>
    </cfRule>
    <cfRule type="containsText" dxfId="3685" priority="29" operator="containsText" text="MEDIA">
      <formula>NOT(ISERROR(SEARCH("MEDIA",AB4)))</formula>
    </cfRule>
    <cfRule type="containsText" dxfId="3684" priority="30" operator="containsText" text="ALTA">
      <formula>NOT(ISERROR(SEARCH("ALTA",AB4)))</formula>
    </cfRule>
  </conditionalFormatting>
  <conditionalFormatting sqref="X9">
    <cfRule type="containsText" dxfId="3683" priority="25" operator="containsText" text="BAJA">
      <formula>NOT(ISERROR(SEARCH("BAJA",X9)))</formula>
    </cfRule>
    <cfRule type="containsText" dxfId="3682" priority="26" operator="containsText" text="MEDIA">
      <formula>NOT(ISERROR(SEARCH("MEDIA",X9)))</formula>
    </cfRule>
    <cfRule type="containsText" dxfId="3681" priority="27" operator="containsText" text="ALTA">
      <formula>NOT(ISERROR(SEARCH("ALTA",X9)))</formula>
    </cfRule>
  </conditionalFormatting>
  <conditionalFormatting sqref="AB9">
    <cfRule type="containsText" dxfId="3680" priority="22" operator="containsText" text="BAJA">
      <formula>NOT(ISERROR(SEARCH("BAJA",AB9)))</formula>
    </cfRule>
    <cfRule type="containsText" dxfId="3679" priority="23" operator="containsText" text="MEDIA">
      <formula>NOT(ISERROR(SEARCH("MEDIA",AB9)))</formula>
    </cfRule>
    <cfRule type="containsText" dxfId="3678" priority="24" operator="containsText" text="ALTA">
      <formula>NOT(ISERROR(SEARCH("ALTA",AB9)))</formula>
    </cfRule>
  </conditionalFormatting>
  <conditionalFormatting sqref="AC9">
    <cfRule type="containsText" dxfId="3677" priority="19" operator="containsText" text="BAJA">
      <formula>NOT(ISERROR(SEARCH("BAJA",AC9)))</formula>
    </cfRule>
    <cfRule type="containsText" dxfId="3676" priority="20" operator="containsText" text="MEDIA">
      <formula>NOT(ISERROR(SEARCH("MEDIA",AC9)))</formula>
    </cfRule>
    <cfRule type="containsText" dxfId="3675" priority="21" operator="containsText" text="ALTA">
      <formula>NOT(ISERROR(SEARCH("ALTA",AC9)))</formula>
    </cfRule>
  </conditionalFormatting>
  <conditionalFormatting sqref="AF9">
    <cfRule type="containsText" dxfId="3674" priority="16" operator="containsText" text="BAJA">
      <formula>NOT(ISERROR(SEARCH("BAJA",AF9)))</formula>
    </cfRule>
    <cfRule type="containsText" dxfId="3673" priority="17" operator="containsText" text="MEDIA">
      <formula>NOT(ISERROR(SEARCH("MEDIA",AF9)))</formula>
    </cfRule>
    <cfRule type="containsText" dxfId="3672" priority="18" operator="containsText" text="ALTA">
      <formula>NOT(ISERROR(SEARCH("ALTA",AF9)))</formula>
    </cfRule>
  </conditionalFormatting>
  <conditionalFormatting sqref="AB14:AB16">
    <cfRule type="containsText" dxfId="3671" priority="13" operator="containsText" text="BAJA">
      <formula>NOT(ISERROR(SEARCH("BAJA",AB14)))</formula>
    </cfRule>
    <cfRule type="containsText" dxfId="3670" priority="14" operator="containsText" text="MEDIA">
      <formula>NOT(ISERROR(SEARCH("MEDIA",AB14)))</formula>
    </cfRule>
    <cfRule type="containsText" dxfId="3669" priority="15" operator="containsText" text="ALTA">
      <formula>NOT(ISERROR(SEARCH("ALTA",AB14)))</formula>
    </cfRule>
  </conditionalFormatting>
  <conditionalFormatting sqref="AB14:AB16">
    <cfRule type="containsText" dxfId="3668" priority="10" operator="containsText" text="BAJA">
      <formula>NOT(ISERROR(SEARCH("BAJA",AB14)))</formula>
    </cfRule>
    <cfRule type="containsText" dxfId="3667" priority="11" operator="containsText" text="MEDIA">
      <formula>NOT(ISERROR(SEARCH("MEDIA",AB14)))</formula>
    </cfRule>
    <cfRule type="containsText" dxfId="3666" priority="12" operator="containsText" text="ALTA">
      <formula>NOT(ISERROR(SEARCH("ALTA",AB14)))</formula>
    </cfRule>
  </conditionalFormatting>
  <conditionalFormatting sqref="Y15">
    <cfRule type="containsText" dxfId="3665" priority="7" operator="containsText" text="BAJA">
      <formula>NOT(ISERROR(SEARCH("BAJA",Y15)))</formula>
    </cfRule>
    <cfRule type="containsText" dxfId="3664" priority="8" operator="containsText" text="MEDIA">
      <formula>NOT(ISERROR(SEARCH("MEDIA",Y15)))</formula>
    </cfRule>
    <cfRule type="containsText" dxfId="3663" priority="9" operator="containsText" text="ALTA">
      <formula>NOT(ISERROR(SEARCH("ALTA",Y15)))</formula>
    </cfRule>
  </conditionalFormatting>
  <conditionalFormatting sqref="X16">
    <cfRule type="containsText" dxfId="3662" priority="4" operator="containsText" text="BAJA">
      <formula>NOT(ISERROR(SEARCH("BAJA",X16)))</formula>
    </cfRule>
    <cfRule type="containsText" dxfId="3661" priority="5" operator="containsText" text="MEDIA">
      <formula>NOT(ISERROR(SEARCH("MEDIA",X16)))</formula>
    </cfRule>
    <cfRule type="containsText" dxfId="3660" priority="6" operator="containsText" text="ALTA">
      <formula>NOT(ISERROR(SEARCH("ALTA",X16)))</formula>
    </cfRule>
  </conditionalFormatting>
  <conditionalFormatting sqref="Y16">
    <cfRule type="containsText" dxfId="3659" priority="1" operator="containsText" text="BAJA">
      <formula>NOT(ISERROR(SEARCH("BAJA",Y16)))</formula>
    </cfRule>
    <cfRule type="containsText" dxfId="3658" priority="2" operator="containsText" text="MEDIA">
      <formula>NOT(ISERROR(SEARCH("MEDIA",Y16)))</formula>
    </cfRule>
    <cfRule type="containsText" dxfId="3657" priority="3" operator="containsText" text="ALTA">
      <formula>NOT(ISERROR(SEARCH("ALTA",Y16)))</formula>
    </cfRule>
  </conditionalFormatting>
  <dataValidations count="10">
    <dataValidation type="list" allowBlank="1" showInputMessage="1" showErrorMessage="1" sqref="AP3:AP42" xr:uid="{73E73838-96FE-4F95-859D-74457C8DC565}">
      <formula1>"Todas están gestionadas,Faltan causas por gestionar"</formula1>
    </dataValidation>
    <dataValidation type="list" allowBlank="1" showInputMessage="1" showErrorMessage="1" sqref="W3:W42" xr:uid="{1E1A6F04-27AA-4B07-93F9-3BE8E9AC7720}">
      <formula1>"Completo,Incompleto,No lo está"</formula1>
    </dataValidation>
    <dataValidation type="list" allowBlank="1" showInputMessage="1" showErrorMessage="1" sqref="AI3:AI42" xr:uid="{CCBEB8D4-8600-4907-B1ED-D11ED9FDE4B1}">
      <formula1>"Completa,Incompleta,No existe"</formula1>
    </dataValidation>
    <dataValidation type="list" allowBlank="1" showInputMessage="1" showErrorMessage="1" sqref="R3:R42" xr:uid="{70FC3F9A-E87E-425B-8831-2A71696EA96D}">
      <formula1>"Confiable,No confiable"</formula1>
    </dataValidation>
    <dataValidation type="list" allowBlank="1" showInputMessage="1" showErrorMessage="1" sqref="P3:P42" xr:uid="{CED70C64-6F4B-426E-A15B-48E9F46F42C6}">
      <formula1>"Prevenir,Detectar,No es un control"</formula1>
    </dataValidation>
    <dataValidation type="list" allowBlank="1" showInputMessage="1" showErrorMessage="1" sqref="AF3:AF42" xr:uid="{C3143D0F-8D55-425B-B1D6-3013DF48BA3D}">
      <formula1>"Oportuna,Inoportuna"</formula1>
    </dataValidation>
    <dataValidation type="list" allowBlank="1" showInputMessage="1" showErrorMessage="1" sqref="AC3:AC42" xr:uid="{5CFB870B-18FF-4A01-88EF-0829BD277D0E}">
      <formula1>"Adecuado,Inadecuado"</formula1>
    </dataValidation>
    <dataValidation type="list" allowBlank="1" showInputMessage="1" showErrorMessage="1" sqref="Z3:Z42" xr:uid="{424661EB-5B2B-49D2-BF0E-9D9818BCA69E}">
      <formula1>"Asignado,No Asignado"</formula1>
    </dataValidation>
    <dataValidation type="list" allowBlank="1" showInputMessage="1" showErrorMessage="1" sqref="AE3:AE42" xr:uid="{C2E7737C-B012-4C58-965D-54721370278D}">
      <formula1>"Manual,Automático"</formula1>
    </dataValidation>
    <dataValidation type="list" allowBlank="1" showInputMessage="1" showErrorMessage="1" sqref="T3:T42 A3:A42" xr:uid="{C1D80283-74B9-426E-AC2D-E8E0C360189B}">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52" operator="equal" id="{244CDD0D-FE9C-48E9-B639-243AC0EE55A0}">
            <xm:f>'[Matriz de Riesgos G Comunicaciones 2020NM.xlsx]Tablas'!#REF!</xm:f>
            <x14:dxf>
              <font>
                <b/>
                <i val="0"/>
                <color rgb="FFFFC000"/>
              </font>
            </x14:dxf>
          </x14:cfRule>
          <x14:cfRule type="cellIs" priority="53" operator="equal" id="{E5061B6E-5BBE-4C5C-BCF4-5E1D003AF6C9}">
            <xm:f>'[Matriz de Riesgos G Comunicaciones 2020NM.xlsx]Tablas'!#REF!</xm:f>
            <x14:dxf>
              <font>
                <b/>
                <i val="0"/>
                <color rgb="FFC00000"/>
              </font>
            </x14:dxf>
          </x14:cfRule>
          <xm:sqref>BB3:BB42</xm:sqref>
        </x14:conditionalFormatting>
        <x14:conditionalFormatting xmlns:xm="http://schemas.microsoft.com/office/excel/2006/main">
          <x14:cfRule type="cellIs" priority="49" operator="equal" id="{3FE4648A-37B4-4407-9B58-CE63224734B7}">
            <xm:f>'[Matriz de Riesgos G Comunicaciones 2020NM.xlsx]Tablas'!#REF!</xm:f>
            <x14:dxf>
              <font>
                <b/>
                <i val="0"/>
              </font>
              <fill>
                <patternFill>
                  <bgColor rgb="FF92D050"/>
                </patternFill>
              </fill>
            </x14:dxf>
          </x14:cfRule>
          <x14:cfRule type="cellIs" priority="50" operator="equal" id="{201C9899-FFC6-4600-9853-35C7ACF3AF75}">
            <xm:f>'[Matriz de Riesgos G Comunicaciones 2020NM.xlsx]Tablas'!#REF!</xm:f>
            <x14:dxf>
              <font>
                <b/>
                <i val="0"/>
              </font>
              <fill>
                <patternFill>
                  <bgColor rgb="FFFFFF00"/>
                </patternFill>
              </fill>
            </x14:dxf>
          </x14:cfRule>
          <x14:cfRule type="cellIs" priority="51" operator="equal" id="{60F91FBF-8DD3-4208-8D8F-FE3D6D5B28BE}">
            <xm:f>'[Matriz de Riesgos G Comunicaciones 2020NM.xlsx]Tablas'!#REF!</xm:f>
            <x14:dxf>
              <font>
                <b/>
                <i val="0"/>
                <color theme="0"/>
              </font>
              <fill>
                <patternFill>
                  <bgColor rgb="FFFF0000"/>
                </patternFill>
              </fill>
            </x14:dxf>
          </x14:cfRule>
          <xm:sqref>BA3:BA42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C85765DE-327B-42DA-8834-BD90854B8F45}">
          <x14:formula1>
            <xm:f>'Y:\5 Gestión de Riesgos ACTUALIZADOS DICIEMBRE 2019\[Matriz de Riesgos G Comunicaciones 2020NM.xlsx]Tablas'!#REF!</xm:f>
          </x14:formula1>
          <xm:sqref>B3:B42</xm:sqref>
        </x14:dataValidation>
        <x14:dataValidation type="list" allowBlank="1" showInputMessage="1" showErrorMessage="1" xr:uid="{9F1A7B86-7B4D-4E1E-8D80-EB8CFFEC6B7B}">
          <x14:formula1>
            <xm:f>'Y:\5 Gestión de Riesgos ACTUALIZADOS DICIEMBRE 2019\[Matriz de Riesgos G Comunicaciones 2020NM.xlsx]Tablas'!#REF!</xm:f>
          </x14:formula1>
          <xm:sqref>C3:C42</xm:sqref>
        </x14:dataValidation>
        <x14:dataValidation type="list" allowBlank="1" showInputMessage="1" showErrorMessage="1" xr:uid="{429B816B-2918-4CB9-B01C-3A170E42D5EB}">
          <x14:formula1>
            <xm:f>'Y:\5 Gestión de Riesgos ACTUALIZADOS DICIEMBRE 2019\[Matriz de Riesgos G Comunicaciones 2020NM.xlsx]Tablas'!#REF!</xm:f>
          </x14:formula1>
          <xm:sqref>J3:J42</xm:sqref>
        </x14:dataValidation>
        <x14:dataValidation type="list" allowBlank="1" showInputMessage="1" showErrorMessage="1" xr:uid="{47FED7F2-6B95-4FC3-BB98-6E1C114F3B42}">
          <x14:formula1>
            <xm:f>'Y:\5 Gestión de Riesgos ACTUALIZADOS DICIEMBRE 2019\[Matriz de Riesgos G Comunicaciones 2020NM.xlsx]Tablas'!#REF!</xm:f>
          </x14:formula1>
          <xm:sqref>H3:H42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641EA-602A-4F41-8752-F27046B4A521}">
  <dimension ref="A1:BK49"/>
  <sheetViews>
    <sheetView topLeftCell="A19" workbookViewId="0">
      <selection activeCell="F3" sqref="F3:F7"/>
    </sheetView>
  </sheetViews>
  <sheetFormatPr baseColWidth="10" defaultRowHeight="15" x14ac:dyDescent="0.25"/>
  <cols>
    <col min="1" max="1" width="11" style="1" customWidth="1"/>
    <col min="2" max="2" width="21.85546875" style="2" customWidth="1"/>
    <col min="3" max="3" width="13.85546875" style="2"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26" style="3" customWidth="1"/>
    <col min="15" max="15" width="89.8554687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44.85546875" style="3" customWidth="1"/>
    <col min="23" max="23" width="12.7109375" style="3" customWidth="1"/>
    <col min="24" max="24" width="4.42578125" style="3" hidden="1" customWidth="1"/>
    <col min="25" max="25" width="28.28515625" style="3" customWidth="1"/>
    <col min="26" max="26" width="12.7109375" style="3" customWidth="1"/>
    <col min="27" max="27" width="4.85546875" style="3" hidden="1" customWidth="1"/>
    <col min="28" max="28" width="24.710937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21.2851562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41" style="4" customWidth="1"/>
    <col min="57" max="57" width="14.28515625" style="11" customWidth="1"/>
    <col min="58" max="59" width="11.57031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89.25" x14ac:dyDescent="0.25">
      <c r="A3" s="183" t="s">
        <v>141</v>
      </c>
      <c r="B3" s="136" t="s">
        <v>51</v>
      </c>
      <c r="C3" s="136" t="s">
        <v>63</v>
      </c>
      <c r="D3" s="211" t="s">
        <v>609</v>
      </c>
      <c r="E3" s="197" t="s">
        <v>610</v>
      </c>
      <c r="F3" s="286" t="s">
        <v>611</v>
      </c>
      <c r="G3" s="212" t="s">
        <v>612</v>
      </c>
      <c r="H3" s="145" t="s">
        <v>14</v>
      </c>
      <c r="I3" s="118">
        <f>IF(H3="","",VLOOKUP(H3,[8]Tablas!$A$2:$B$6,2,FALSE))</f>
        <v>3</v>
      </c>
      <c r="J3" s="136" t="s">
        <v>18</v>
      </c>
      <c r="K3" s="118">
        <f>IF(J3="","",VLOOKUP(J3,[8]Tablas!$E$2:$F$6,2,FALSE))</f>
        <v>3</v>
      </c>
      <c r="L3" s="118" t="str">
        <f>IFERROR(VLOOKUP(M3,[8]Tablas!$F$9:$G$22,2,FALSE),"")</f>
        <v>MEDIA</v>
      </c>
      <c r="M3" s="115">
        <f>IFERROR(+I3*K3,"")</f>
        <v>9</v>
      </c>
      <c r="N3" s="287" t="s">
        <v>613</v>
      </c>
      <c r="O3" s="55" t="s">
        <v>614</v>
      </c>
      <c r="P3" s="55" t="s">
        <v>99</v>
      </c>
      <c r="Q3" s="56">
        <f>IF(P3="Prevenir",15,IF(P3="Detectar",10,IF(P3="No es un control",0,"")))</f>
        <v>15</v>
      </c>
      <c r="R3" s="106" t="s">
        <v>100</v>
      </c>
      <c r="S3" s="56">
        <f>IF(R3="Confiable",15,IF(R3="No confiable",0,""))</f>
        <v>15</v>
      </c>
      <c r="T3" s="109" t="s">
        <v>101</v>
      </c>
      <c r="U3" s="56">
        <f t="shared" ref="U3:U27" si="0">IF(T3="SI",15,IF(T3="NO",0,""))</f>
        <v>15</v>
      </c>
      <c r="V3" s="55" t="s">
        <v>615</v>
      </c>
      <c r="W3" s="60" t="s">
        <v>105</v>
      </c>
      <c r="X3" s="56">
        <f>IF(W3="Completo",15,IF(W3="Incompleto",5,IF(W3="No lo está",0,"")))</f>
        <v>0</v>
      </c>
      <c r="Y3" s="103" t="s">
        <v>616</v>
      </c>
      <c r="Z3" s="103" t="s">
        <v>108</v>
      </c>
      <c r="AA3" s="56">
        <f>IF(Z3="Asignado",15,IF(Z3="No asignado",0,""))</f>
        <v>15</v>
      </c>
      <c r="AB3" s="103" t="s">
        <v>617</v>
      </c>
      <c r="AC3" s="103" t="s">
        <v>110</v>
      </c>
      <c r="AD3" s="56">
        <f t="shared" ref="AD3:AD27" si="1">IF(AC3="Adecuado",15,IF(AC3="Inadecuado",0,""))</f>
        <v>15</v>
      </c>
      <c r="AE3" s="103" t="s">
        <v>137</v>
      </c>
      <c r="AF3" s="103" t="s">
        <v>111</v>
      </c>
      <c r="AG3" s="56">
        <f>IF(AF3="Oportuna",15,IF(AF3="Inoportuna",0,""))</f>
        <v>15</v>
      </c>
      <c r="AH3" s="103" t="s">
        <v>389</v>
      </c>
      <c r="AI3" s="103" t="s">
        <v>114</v>
      </c>
      <c r="AJ3" s="56">
        <f>IF(AI3="Completa",10,IF(AI3="Incompleta",5,IF(AI3="No existe",0,"")))</f>
        <v>10</v>
      </c>
      <c r="AK3" s="63" t="s">
        <v>618</v>
      </c>
      <c r="AL3" s="64">
        <f t="shared" ref="AL3:AL27" si="2">IFERROR(IF(P3="Prevenir",((Q3+S3+U3+X3+AA3+AD3+AG3+AJ3)/115)*100,""),"")</f>
        <v>86.956521739130437</v>
      </c>
      <c r="AM3" s="96" t="str">
        <f t="shared" ref="AM3:AM27" si="3">IFERROR(IF(P3="Detectar",((Q3+S3+U3+X3+AA3+AD3+AG3+AJ3)/115)*100,""),"")</f>
        <v/>
      </c>
      <c r="AN3" s="130">
        <f>ROUND(MIN(AL3:AL7),0)</f>
        <v>78</v>
      </c>
      <c r="AO3" s="126">
        <f>ROUND(MIN(AM3:AM7),0)</f>
        <v>83</v>
      </c>
      <c r="AP3" s="160" t="s">
        <v>117</v>
      </c>
      <c r="AQ3" s="163" t="s">
        <v>118</v>
      </c>
      <c r="AR3" s="130">
        <f>IF(AP3="Faltan causas por gestionar",50,AN3)</f>
        <v>78</v>
      </c>
      <c r="AS3" s="126">
        <f>IF(AP3="Faltan causas por gestionar",50,AO3)</f>
        <v>83</v>
      </c>
      <c r="AT3" s="148">
        <f>IF(AR3&gt;=96,2,IF(AR3&gt;=86,1,0))</f>
        <v>0</v>
      </c>
      <c r="AU3" s="118">
        <f>IF(AS3&gt;=96,2,IF(AS3&gt;=86,1,0))</f>
        <v>0</v>
      </c>
      <c r="AV3" s="118" t="str">
        <f>IF(AW3="","",VLOOKUP(AW3,[8]Tablas!$B$2:$C$6,2,FALSE))</f>
        <v>Posible</v>
      </c>
      <c r="AW3" s="118">
        <f>IFERROR(+I3-AT3,"")</f>
        <v>3</v>
      </c>
      <c r="AX3" s="118" t="str">
        <f>IF(AY3="","",VLOOKUP(AY3,[8]Tablas!$F$2:$G$6,2,FALSE))</f>
        <v>Moderado</v>
      </c>
      <c r="AY3" s="118">
        <f>IFERROR(IF(K3-AU3&lt;=0,1,K3-AU3),"")</f>
        <v>3</v>
      </c>
      <c r="AZ3" s="118">
        <f>IFERROR(+AY3*AW3,"")</f>
        <v>9</v>
      </c>
      <c r="BA3" s="115" t="str">
        <f>IFERROR(VLOOKUP(AZ3,[8]Tablas!$F$9:$G$22,2,FALSE),"")</f>
        <v>MEDIA</v>
      </c>
      <c r="BB3" s="189" t="str">
        <f>IFERROR(VLOOKUP(BA3,[8]Tablas!$C$25:$D$27,2,FALSE),"")</f>
        <v>Requiere tratamiento</v>
      </c>
      <c r="BC3" s="66">
        <v>1</v>
      </c>
      <c r="BD3" s="288" t="s">
        <v>619</v>
      </c>
      <c r="BE3" s="289" t="s">
        <v>620</v>
      </c>
      <c r="BF3" s="290">
        <v>43466</v>
      </c>
      <c r="BG3" s="290">
        <v>43829</v>
      </c>
      <c r="BH3" s="291" t="s">
        <v>132</v>
      </c>
    </row>
    <row r="4" spans="1:60" ht="53.25" customHeight="1" x14ac:dyDescent="0.25">
      <c r="A4" s="184"/>
      <c r="B4" s="137"/>
      <c r="C4" s="137"/>
      <c r="D4" s="292"/>
      <c r="E4" s="202"/>
      <c r="F4" s="293"/>
      <c r="G4" s="294"/>
      <c r="H4" s="146"/>
      <c r="I4" s="119"/>
      <c r="J4" s="137"/>
      <c r="K4" s="119"/>
      <c r="L4" s="119"/>
      <c r="M4" s="116"/>
      <c r="N4" s="295" t="s">
        <v>621</v>
      </c>
      <c r="O4" s="5" t="s">
        <v>622</v>
      </c>
      <c r="P4" s="5" t="s">
        <v>133</v>
      </c>
      <c r="Q4" s="89">
        <f t="shared" ref="Q4:Q27" si="4">IF(P4="Prevenir",15,IF(P4="Detectar",10,IF(P4="No es un control",0,"")))</f>
        <v>10</v>
      </c>
      <c r="R4" s="104" t="s">
        <v>100</v>
      </c>
      <c r="S4" s="89">
        <f t="shared" ref="S4:S27" si="5">IF(R4="Confiable",15,IF(R4="No confiable",0,""))</f>
        <v>15</v>
      </c>
      <c r="T4" s="98" t="s">
        <v>101</v>
      </c>
      <c r="U4" s="89">
        <f t="shared" si="0"/>
        <v>15</v>
      </c>
      <c r="V4" s="5" t="s">
        <v>623</v>
      </c>
      <c r="W4" s="33" t="s">
        <v>105</v>
      </c>
      <c r="X4" s="89">
        <f>IF(W4="Completo",15,IF(W4="Incompleto",5,IF(W4="No lo está",0,"")))</f>
        <v>0</v>
      </c>
      <c r="Y4" s="104" t="s">
        <v>616</v>
      </c>
      <c r="Z4" s="104" t="s">
        <v>108</v>
      </c>
      <c r="AA4" s="89">
        <f t="shared" ref="AA4:AA27" si="6">IF(Z4="Asignado",15,IF(Z4="No asignado",0,""))</f>
        <v>15</v>
      </c>
      <c r="AB4" s="104" t="s">
        <v>617</v>
      </c>
      <c r="AC4" s="104" t="s">
        <v>110</v>
      </c>
      <c r="AD4" s="89">
        <f t="shared" si="1"/>
        <v>15</v>
      </c>
      <c r="AE4" s="104" t="s">
        <v>137</v>
      </c>
      <c r="AF4" s="104" t="s">
        <v>111</v>
      </c>
      <c r="AG4" s="89">
        <f t="shared" ref="AG4:AG27" si="7">IF(AF4="Oportuna",15,IF(AF4="Inoportuna",0,""))</f>
        <v>15</v>
      </c>
      <c r="AH4" s="104" t="s">
        <v>624</v>
      </c>
      <c r="AI4" s="104" t="s">
        <v>114</v>
      </c>
      <c r="AJ4" s="89">
        <f t="shared" ref="AJ4:AJ27" si="8">IF(AI4="Completa",10,IF(AI4="Incompleta",5,IF(AI4="No existe",0,"")))</f>
        <v>10</v>
      </c>
      <c r="AK4" s="28" t="s">
        <v>625</v>
      </c>
      <c r="AL4" s="16" t="str">
        <f t="shared" si="2"/>
        <v/>
      </c>
      <c r="AM4" s="39">
        <f t="shared" si="3"/>
        <v>82.608695652173907</v>
      </c>
      <c r="AN4" s="119"/>
      <c r="AO4" s="116"/>
      <c r="AP4" s="161"/>
      <c r="AQ4" s="164"/>
      <c r="AR4" s="119"/>
      <c r="AS4" s="116"/>
      <c r="AT4" s="149"/>
      <c r="AU4" s="119"/>
      <c r="AV4" s="119"/>
      <c r="AW4" s="119"/>
      <c r="AX4" s="119"/>
      <c r="AY4" s="119"/>
      <c r="AZ4" s="119"/>
      <c r="BA4" s="116"/>
      <c r="BB4" s="190"/>
      <c r="BC4" s="26">
        <v>2</v>
      </c>
      <c r="BD4" s="296" t="s">
        <v>626</v>
      </c>
      <c r="BE4" s="297" t="s">
        <v>620</v>
      </c>
      <c r="BF4" s="298">
        <v>43466</v>
      </c>
      <c r="BG4" s="298">
        <v>43829</v>
      </c>
      <c r="BH4" s="299" t="s">
        <v>132</v>
      </c>
    </row>
    <row r="5" spans="1:60" ht="84" customHeight="1" x14ac:dyDescent="0.25">
      <c r="A5" s="184"/>
      <c r="B5" s="137"/>
      <c r="C5" s="137"/>
      <c r="D5" s="292"/>
      <c r="E5" s="202"/>
      <c r="F5" s="293"/>
      <c r="G5" s="294"/>
      <c r="H5" s="146"/>
      <c r="I5" s="119"/>
      <c r="J5" s="137"/>
      <c r="K5" s="119"/>
      <c r="L5" s="119"/>
      <c r="M5" s="116"/>
      <c r="N5" s="7" t="s">
        <v>627</v>
      </c>
      <c r="O5" s="5" t="s">
        <v>628</v>
      </c>
      <c r="P5" s="5" t="s">
        <v>99</v>
      </c>
      <c r="Q5" s="89">
        <f t="shared" si="4"/>
        <v>15</v>
      </c>
      <c r="R5" s="104" t="s">
        <v>100</v>
      </c>
      <c r="S5" s="89">
        <f t="shared" si="5"/>
        <v>15</v>
      </c>
      <c r="T5" s="98" t="s">
        <v>101</v>
      </c>
      <c r="U5" s="89">
        <f t="shared" si="0"/>
        <v>15</v>
      </c>
      <c r="V5" s="5" t="s">
        <v>629</v>
      </c>
      <c r="W5" s="33" t="s">
        <v>105</v>
      </c>
      <c r="X5" s="89">
        <f t="shared" ref="X5:X27" si="9">IF(W5="Completo",15,IF(W5="Incompleto",5,IF(W5="No lo está",0,"")))</f>
        <v>0</v>
      </c>
      <c r="Y5" s="104" t="s">
        <v>616</v>
      </c>
      <c r="Z5" s="104" t="s">
        <v>108</v>
      </c>
      <c r="AA5" s="89">
        <f t="shared" si="6"/>
        <v>15</v>
      </c>
      <c r="AB5" s="104" t="s">
        <v>617</v>
      </c>
      <c r="AC5" s="104" t="s">
        <v>110</v>
      </c>
      <c r="AD5" s="89">
        <f t="shared" si="1"/>
        <v>15</v>
      </c>
      <c r="AE5" s="104" t="s">
        <v>137</v>
      </c>
      <c r="AF5" s="104" t="s">
        <v>111</v>
      </c>
      <c r="AG5" s="89">
        <f t="shared" si="7"/>
        <v>15</v>
      </c>
      <c r="AH5" s="104" t="s">
        <v>238</v>
      </c>
      <c r="AI5" s="252" t="s">
        <v>630</v>
      </c>
      <c r="AJ5" s="89">
        <f t="shared" si="8"/>
        <v>0</v>
      </c>
      <c r="AK5" s="28" t="s">
        <v>631</v>
      </c>
      <c r="AL5" s="16">
        <f t="shared" si="2"/>
        <v>78.260869565217391</v>
      </c>
      <c r="AM5" s="39" t="str">
        <f t="shared" si="3"/>
        <v/>
      </c>
      <c r="AN5" s="119"/>
      <c r="AO5" s="116"/>
      <c r="AP5" s="161"/>
      <c r="AQ5" s="164"/>
      <c r="AR5" s="119"/>
      <c r="AS5" s="116"/>
      <c r="AT5" s="149"/>
      <c r="AU5" s="119"/>
      <c r="AV5" s="119"/>
      <c r="AW5" s="119"/>
      <c r="AX5" s="119"/>
      <c r="AY5" s="119"/>
      <c r="AZ5" s="119"/>
      <c r="BA5" s="116"/>
      <c r="BB5" s="190"/>
      <c r="BC5" s="26">
        <v>3</v>
      </c>
      <c r="BD5" s="296" t="s">
        <v>632</v>
      </c>
      <c r="BE5" s="297" t="s">
        <v>620</v>
      </c>
      <c r="BF5" s="298">
        <v>43466</v>
      </c>
      <c r="BG5" s="298">
        <v>43829</v>
      </c>
      <c r="BH5" s="299" t="s">
        <v>633</v>
      </c>
    </row>
    <row r="6" spans="1:60" x14ac:dyDescent="0.25">
      <c r="A6" s="184"/>
      <c r="B6" s="137"/>
      <c r="C6" s="137"/>
      <c r="D6" s="292"/>
      <c r="E6" s="202"/>
      <c r="F6" s="293"/>
      <c r="G6" s="294"/>
      <c r="H6" s="146"/>
      <c r="I6" s="119"/>
      <c r="J6" s="137"/>
      <c r="K6" s="119"/>
      <c r="L6" s="119"/>
      <c r="M6" s="116"/>
      <c r="N6" s="7"/>
      <c r="O6" s="5"/>
      <c r="P6" s="5"/>
      <c r="Q6" s="89" t="str">
        <f t="shared" si="4"/>
        <v/>
      </c>
      <c r="R6" s="104"/>
      <c r="S6" s="89" t="str">
        <f t="shared" si="5"/>
        <v/>
      </c>
      <c r="T6" s="98"/>
      <c r="U6" s="89" t="str">
        <f t="shared" si="0"/>
        <v/>
      </c>
      <c r="V6" s="5"/>
      <c r="W6" s="98"/>
      <c r="X6" s="89" t="str">
        <f t="shared" si="9"/>
        <v/>
      </c>
      <c r="Y6" s="104"/>
      <c r="Z6" s="104"/>
      <c r="AA6" s="89" t="str">
        <f t="shared" si="6"/>
        <v/>
      </c>
      <c r="AB6" s="104"/>
      <c r="AC6" s="104"/>
      <c r="AD6" s="89" t="str">
        <f t="shared" si="1"/>
        <v/>
      </c>
      <c r="AE6" s="104"/>
      <c r="AF6" s="104"/>
      <c r="AG6" s="89" t="str">
        <f t="shared" si="7"/>
        <v/>
      </c>
      <c r="AH6" s="104"/>
      <c r="AI6" s="104"/>
      <c r="AJ6" s="89" t="str">
        <f t="shared" si="8"/>
        <v/>
      </c>
      <c r="AK6" s="28"/>
      <c r="AL6" s="16" t="str">
        <f t="shared" si="2"/>
        <v/>
      </c>
      <c r="AM6" s="39" t="str">
        <f t="shared" si="3"/>
        <v/>
      </c>
      <c r="AN6" s="119"/>
      <c r="AO6" s="116"/>
      <c r="AP6" s="161"/>
      <c r="AQ6" s="164"/>
      <c r="AR6" s="119"/>
      <c r="AS6" s="116"/>
      <c r="AT6" s="149"/>
      <c r="AU6" s="119"/>
      <c r="AV6" s="119"/>
      <c r="AW6" s="119"/>
      <c r="AX6" s="119"/>
      <c r="AY6" s="119"/>
      <c r="AZ6" s="119"/>
      <c r="BA6" s="116"/>
      <c r="BB6" s="190"/>
      <c r="BC6" s="26">
        <v>4</v>
      </c>
      <c r="BD6" s="19"/>
      <c r="BE6" s="21"/>
      <c r="BF6" s="21"/>
      <c r="BG6" s="21"/>
      <c r="BH6" s="22"/>
    </row>
    <row r="7" spans="1:60" ht="15.75" thickBot="1" x14ac:dyDescent="0.3">
      <c r="A7" s="185"/>
      <c r="B7" s="138"/>
      <c r="C7" s="138"/>
      <c r="D7" s="215"/>
      <c r="E7" s="207"/>
      <c r="F7" s="300"/>
      <c r="G7" s="216"/>
      <c r="H7" s="147"/>
      <c r="I7" s="120"/>
      <c r="J7" s="138"/>
      <c r="K7" s="120"/>
      <c r="L7" s="120"/>
      <c r="M7" s="117"/>
      <c r="N7" s="8"/>
      <c r="O7" s="9"/>
      <c r="P7" s="9"/>
      <c r="Q7" s="90" t="str">
        <f t="shared" si="4"/>
        <v/>
      </c>
      <c r="R7" s="105"/>
      <c r="S7" s="90" t="str">
        <f t="shared" si="5"/>
        <v/>
      </c>
      <c r="T7" s="99"/>
      <c r="U7" s="90" t="str">
        <f t="shared" si="0"/>
        <v/>
      </c>
      <c r="V7" s="9"/>
      <c r="W7" s="99"/>
      <c r="X7" s="90" t="str">
        <f t="shared" si="9"/>
        <v/>
      </c>
      <c r="Y7" s="105"/>
      <c r="Z7" s="105"/>
      <c r="AA7" s="90" t="str">
        <f t="shared" si="6"/>
        <v/>
      </c>
      <c r="AB7" s="105"/>
      <c r="AC7" s="105"/>
      <c r="AD7" s="90" t="str">
        <f t="shared" si="1"/>
        <v/>
      </c>
      <c r="AE7" s="105"/>
      <c r="AF7" s="105"/>
      <c r="AG7" s="90" t="str">
        <f t="shared" si="7"/>
        <v/>
      </c>
      <c r="AH7" s="105"/>
      <c r="AI7" s="105"/>
      <c r="AJ7" s="9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ht="114.75" x14ac:dyDescent="0.25">
      <c r="A8" s="183" t="s">
        <v>101</v>
      </c>
      <c r="B8" s="136" t="s">
        <v>51</v>
      </c>
      <c r="C8" s="136" t="s">
        <v>63</v>
      </c>
      <c r="D8" s="211" t="s">
        <v>634</v>
      </c>
      <c r="E8" s="197" t="s">
        <v>635</v>
      </c>
      <c r="F8" s="197" t="s">
        <v>636</v>
      </c>
      <c r="G8" s="212" t="s">
        <v>637</v>
      </c>
      <c r="H8" s="145" t="s">
        <v>19</v>
      </c>
      <c r="I8" s="118">
        <f>IF(H8="","",VLOOKUP(H8,[8]Tablas!$A$2:$B$6,2,FALSE))</f>
        <v>4</v>
      </c>
      <c r="J8" s="136" t="s">
        <v>17</v>
      </c>
      <c r="K8" s="118">
        <f>IF(J8="","",VLOOKUP(J8,[8]Tablas!$E$2:$F$6,2,FALSE))</f>
        <v>4</v>
      </c>
      <c r="L8" s="118" t="str">
        <f>IFERROR(VLOOKUP(M8,[8]Tablas!$F$9:$G$22,2,FALSE),"")</f>
        <v>ALTA</v>
      </c>
      <c r="M8" s="115">
        <f>IFERROR(+I8*K8,"")</f>
        <v>16</v>
      </c>
      <c r="N8" s="287" t="s">
        <v>638</v>
      </c>
      <c r="O8" s="55" t="s">
        <v>639</v>
      </c>
      <c r="P8" s="55" t="s">
        <v>99</v>
      </c>
      <c r="Q8" s="88">
        <f t="shared" si="4"/>
        <v>15</v>
      </c>
      <c r="R8" s="103" t="s">
        <v>100</v>
      </c>
      <c r="S8" s="88">
        <f t="shared" si="5"/>
        <v>15</v>
      </c>
      <c r="T8" s="97" t="s">
        <v>101</v>
      </c>
      <c r="U8" s="88">
        <f t="shared" si="0"/>
        <v>15</v>
      </c>
      <c r="V8" s="55" t="s">
        <v>640</v>
      </c>
      <c r="W8" s="60" t="s">
        <v>104</v>
      </c>
      <c r="X8" s="88">
        <f t="shared" si="9"/>
        <v>5</v>
      </c>
      <c r="Y8" s="103" t="s">
        <v>641</v>
      </c>
      <c r="Z8" s="103" t="s">
        <v>108</v>
      </c>
      <c r="AA8" s="88">
        <f t="shared" si="6"/>
        <v>15</v>
      </c>
      <c r="AB8" s="103" t="s">
        <v>617</v>
      </c>
      <c r="AC8" s="103" t="s">
        <v>110</v>
      </c>
      <c r="AD8" s="88">
        <f t="shared" si="1"/>
        <v>15</v>
      </c>
      <c r="AE8" s="103" t="s">
        <v>137</v>
      </c>
      <c r="AF8" s="103" t="s">
        <v>111</v>
      </c>
      <c r="AG8" s="88">
        <f t="shared" si="7"/>
        <v>15</v>
      </c>
      <c r="AH8" s="103" t="s">
        <v>389</v>
      </c>
      <c r="AI8" s="103" t="s">
        <v>114</v>
      </c>
      <c r="AJ8" s="88">
        <f t="shared" si="8"/>
        <v>10</v>
      </c>
      <c r="AK8" s="63" t="s">
        <v>642</v>
      </c>
      <c r="AL8" s="64">
        <f t="shared" si="2"/>
        <v>91.304347826086953</v>
      </c>
      <c r="AM8" s="96" t="str">
        <f t="shared" si="3"/>
        <v/>
      </c>
      <c r="AN8" s="130">
        <f>ROUND(MIN(AL8:AL12),0)</f>
        <v>78</v>
      </c>
      <c r="AO8" s="126">
        <f>ROUND(MIN(AM8:AM12),0)</f>
        <v>87</v>
      </c>
      <c r="AP8" s="160"/>
      <c r="AQ8" s="163"/>
      <c r="AR8" s="130">
        <f t="shared" ref="AR8" si="10">IF(AP8="Faltan causas por gestionar",50,AN8)</f>
        <v>78</v>
      </c>
      <c r="AS8" s="126">
        <f t="shared" ref="AS8" si="11">IF(AP8="Faltan causas por gestionar",50,AO8)</f>
        <v>87</v>
      </c>
      <c r="AT8" s="148">
        <f t="shared" ref="AT8:AU8" si="12">IF(AR8&gt;=96,2,IF(AR8&gt;=86,1,0))</f>
        <v>0</v>
      </c>
      <c r="AU8" s="112">
        <f t="shared" si="12"/>
        <v>1</v>
      </c>
      <c r="AV8" s="112" t="str">
        <f>IF(AW8="","",VLOOKUP(AW8,[8]Tablas!$B$2:$C$6,2,FALSE))</f>
        <v>Probable</v>
      </c>
      <c r="AW8" s="112">
        <f>IFERROR(+I8-AT8,"")</f>
        <v>4</v>
      </c>
      <c r="AX8" s="112" t="str">
        <f>IF(AY8="","",VLOOKUP(AY8,[8]Tablas!$F$2:$G$6,2,FALSE))</f>
        <v>Moderado</v>
      </c>
      <c r="AY8" s="112">
        <f>IFERROR(IF(K8-AU8&lt;=0,1,K8-AU8),"")</f>
        <v>3</v>
      </c>
      <c r="AZ8" s="118">
        <f>IFERROR(+AY8*AW8,"")</f>
        <v>12</v>
      </c>
      <c r="BA8" s="115" t="str">
        <f>IFERROR(VLOOKUP(AZ8,[8]Tablas!$F$9:$G$22,2,FALSE),"")</f>
        <v>MEDIA</v>
      </c>
      <c r="BB8" s="189" t="str">
        <f>IFERROR(VLOOKUP(BA8,[8]Tablas!$C$25:$D$27,2,FALSE),"")</f>
        <v>Requiere tratamiento</v>
      </c>
      <c r="BC8" s="66">
        <v>1</v>
      </c>
      <c r="BD8" s="301" t="s">
        <v>643</v>
      </c>
      <c r="BE8" s="289" t="s">
        <v>617</v>
      </c>
      <c r="BF8" s="290">
        <v>43739</v>
      </c>
      <c r="BG8" s="290">
        <v>43829</v>
      </c>
      <c r="BH8" s="302" t="s">
        <v>644</v>
      </c>
    </row>
    <row r="9" spans="1:60" ht="76.5" x14ac:dyDescent="0.25">
      <c r="A9" s="184"/>
      <c r="B9" s="137"/>
      <c r="C9" s="137"/>
      <c r="D9" s="292"/>
      <c r="E9" s="202"/>
      <c r="F9" s="202"/>
      <c r="G9" s="294"/>
      <c r="H9" s="146"/>
      <c r="I9" s="119"/>
      <c r="J9" s="137"/>
      <c r="K9" s="119"/>
      <c r="L9" s="119"/>
      <c r="M9" s="116"/>
      <c r="N9" s="295" t="s">
        <v>645</v>
      </c>
      <c r="O9" s="5" t="s">
        <v>646</v>
      </c>
      <c r="P9" s="5" t="s">
        <v>99</v>
      </c>
      <c r="Q9" s="89">
        <f t="shared" si="4"/>
        <v>15</v>
      </c>
      <c r="R9" s="104" t="s">
        <v>100</v>
      </c>
      <c r="S9" s="89">
        <f t="shared" si="5"/>
        <v>15</v>
      </c>
      <c r="T9" s="33" t="s">
        <v>141</v>
      </c>
      <c r="U9" s="89">
        <f t="shared" si="0"/>
        <v>0</v>
      </c>
      <c r="V9" s="5" t="s">
        <v>647</v>
      </c>
      <c r="W9" s="33" t="s">
        <v>104</v>
      </c>
      <c r="X9" s="89">
        <f t="shared" si="9"/>
        <v>5</v>
      </c>
      <c r="Y9" s="104" t="s">
        <v>648</v>
      </c>
      <c r="Z9" s="104" t="s">
        <v>108</v>
      </c>
      <c r="AA9" s="89">
        <f t="shared" si="6"/>
        <v>15</v>
      </c>
      <c r="AB9" s="104" t="s">
        <v>617</v>
      </c>
      <c r="AC9" s="104" t="s">
        <v>110</v>
      </c>
      <c r="AD9" s="89">
        <f t="shared" si="1"/>
        <v>15</v>
      </c>
      <c r="AE9" s="104" t="s">
        <v>137</v>
      </c>
      <c r="AF9" s="104" t="s">
        <v>111</v>
      </c>
      <c r="AG9" s="89">
        <f t="shared" si="7"/>
        <v>15</v>
      </c>
      <c r="AH9" s="104" t="s">
        <v>649</v>
      </c>
      <c r="AI9" s="104" t="s">
        <v>114</v>
      </c>
      <c r="AJ9" s="89">
        <f t="shared" si="8"/>
        <v>10</v>
      </c>
      <c r="AK9" s="28" t="s">
        <v>650</v>
      </c>
      <c r="AL9" s="16">
        <f t="shared" si="2"/>
        <v>78.260869565217391</v>
      </c>
      <c r="AM9" s="39" t="str">
        <f t="shared" si="3"/>
        <v/>
      </c>
      <c r="AN9" s="119"/>
      <c r="AO9" s="116"/>
      <c r="AP9" s="161"/>
      <c r="AQ9" s="164"/>
      <c r="AR9" s="119"/>
      <c r="AS9" s="116"/>
      <c r="AT9" s="149"/>
      <c r="AU9" s="113"/>
      <c r="AV9" s="113"/>
      <c r="AW9" s="113"/>
      <c r="AX9" s="113"/>
      <c r="AY9" s="113"/>
      <c r="AZ9" s="119"/>
      <c r="BA9" s="116"/>
      <c r="BB9" s="190"/>
      <c r="BC9" s="26">
        <v>2</v>
      </c>
      <c r="BD9" s="296" t="s">
        <v>651</v>
      </c>
      <c r="BE9" s="297" t="s">
        <v>652</v>
      </c>
      <c r="BF9" s="298">
        <v>43709</v>
      </c>
      <c r="BG9" s="298">
        <v>43829</v>
      </c>
      <c r="BH9" s="303" t="s">
        <v>653</v>
      </c>
    </row>
    <row r="10" spans="1:60" ht="63.75" x14ac:dyDescent="0.25">
      <c r="A10" s="184"/>
      <c r="B10" s="137"/>
      <c r="C10" s="137"/>
      <c r="D10" s="292"/>
      <c r="E10" s="202"/>
      <c r="F10" s="202"/>
      <c r="G10" s="294"/>
      <c r="H10" s="146"/>
      <c r="I10" s="119"/>
      <c r="J10" s="137"/>
      <c r="K10" s="119"/>
      <c r="L10" s="119"/>
      <c r="M10" s="116"/>
      <c r="N10" s="7" t="s">
        <v>654</v>
      </c>
      <c r="O10" s="5" t="s">
        <v>655</v>
      </c>
      <c r="P10" s="5" t="s">
        <v>133</v>
      </c>
      <c r="Q10" s="89">
        <f t="shared" si="4"/>
        <v>10</v>
      </c>
      <c r="R10" s="104" t="s">
        <v>100</v>
      </c>
      <c r="S10" s="89">
        <f t="shared" si="5"/>
        <v>15</v>
      </c>
      <c r="T10" s="98" t="s">
        <v>101</v>
      </c>
      <c r="U10" s="89">
        <f t="shared" si="0"/>
        <v>15</v>
      </c>
      <c r="V10" s="5" t="s">
        <v>656</v>
      </c>
      <c r="W10" s="33" t="s">
        <v>104</v>
      </c>
      <c r="X10" s="89">
        <f t="shared" si="9"/>
        <v>5</v>
      </c>
      <c r="Y10" s="104" t="s">
        <v>657</v>
      </c>
      <c r="Z10" s="104" t="s">
        <v>108</v>
      </c>
      <c r="AA10" s="89">
        <f t="shared" si="6"/>
        <v>15</v>
      </c>
      <c r="AB10" s="104" t="s">
        <v>617</v>
      </c>
      <c r="AC10" s="104" t="s">
        <v>110</v>
      </c>
      <c r="AD10" s="89">
        <f t="shared" si="1"/>
        <v>15</v>
      </c>
      <c r="AE10" s="104" t="s">
        <v>137</v>
      </c>
      <c r="AF10" s="104" t="s">
        <v>111</v>
      </c>
      <c r="AG10" s="89">
        <f t="shared" si="7"/>
        <v>15</v>
      </c>
      <c r="AH10" s="104" t="s">
        <v>238</v>
      </c>
      <c r="AI10" s="104" t="s">
        <v>114</v>
      </c>
      <c r="AJ10" s="89">
        <f t="shared" si="8"/>
        <v>10</v>
      </c>
      <c r="AK10" s="28" t="s">
        <v>658</v>
      </c>
      <c r="AL10" s="16" t="str">
        <f t="shared" si="2"/>
        <v/>
      </c>
      <c r="AM10" s="39">
        <f t="shared" si="3"/>
        <v>86.956521739130437</v>
      </c>
      <c r="AN10" s="119"/>
      <c r="AO10" s="116"/>
      <c r="AP10" s="161"/>
      <c r="AQ10" s="164"/>
      <c r="AR10" s="119"/>
      <c r="AS10" s="116"/>
      <c r="AT10" s="149"/>
      <c r="AU10" s="113"/>
      <c r="AV10" s="113"/>
      <c r="AW10" s="113"/>
      <c r="AX10" s="113"/>
      <c r="AY10" s="113"/>
      <c r="AZ10" s="119"/>
      <c r="BA10" s="116"/>
      <c r="BB10" s="190"/>
      <c r="BC10" s="26">
        <v>3</v>
      </c>
      <c r="BD10" s="296"/>
      <c r="BE10" s="297"/>
      <c r="BF10" s="298"/>
      <c r="BG10" s="298"/>
      <c r="BH10" s="303"/>
    </row>
    <row r="11" spans="1:60" ht="38.25" x14ac:dyDescent="0.25">
      <c r="A11" s="184"/>
      <c r="B11" s="137"/>
      <c r="C11" s="137"/>
      <c r="D11" s="292"/>
      <c r="E11" s="202"/>
      <c r="F11" s="202"/>
      <c r="G11" s="294"/>
      <c r="H11" s="146"/>
      <c r="I11" s="119"/>
      <c r="J11" s="137"/>
      <c r="K11" s="119"/>
      <c r="L11" s="119"/>
      <c r="M11" s="116"/>
      <c r="N11" s="7" t="s">
        <v>659</v>
      </c>
      <c r="O11" s="5" t="s">
        <v>660</v>
      </c>
      <c r="P11" s="5" t="s">
        <v>99</v>
      </c>
      <c r="Q11" s="89">
        <f t="shared" si="4"/>
        <v>15</v>
      </c>
      <c r="R11" s="104" t="s">
        <v>100</v>
      </c>
      <c r="S11" s="89">
        <f t="shared" si="5"/>
        <v>15</v>
      </c>
      <c r="T11" s="98" t="s">
        <v>101</v>
      </c>
      <c r="U11" s="89">
        <f t="shared" si="0"/>
        <v>15</v>
      </c>
      <c r="V11" s="5" t="s">
        <v>661</v>
      </c>
      <c r="W11" s="33" t="s">
        <v>104</v>
      </c>
      <c r="X11" s="89">
        <f t="shared" si="9"/>
        <v>5</v>
      </c>
      <c r="Y11" s="104" t="s">
        <v>662</v>
      </c>
      <c r="Z11" s="104" t="s">
        <v>108</v>
      </c>
      <c r="AA11" s="89">
        <f t="shared" si="6"/>
        <v>15</v>
      </c>
      <c r="AB11" s="104" t="s">
        <v>663</v>
      </c>
      <c r="AC11" s="104" t="s">
        <v>110</v>
      </c>
      <c r="AD11" s="89">
        <f t="shared" si="1"/>
        <v>15</v>
      </c>
      <c r="AE11" s="104" t="s">
        <v>137</v>
      </c>
      <c r="AF11" s="104" t="s">
        <v>111</v>
      </c>
      <c r="AG11" s="89">
        <f t="shared" si="7"/>
        <v>15</v>
      </c>
      <c r="AH11" s="104" t="s">
        <v>248</v>
      </c>
      <c r="AI11" s="104" t="s">
        <v>114</v>
      </c>
      <c r="AJ11" s="89">
        <f t="shared" si="8"/>
        <v>10</v>
      </c>
      <c r="AK11" s="28" t="s">
        <v>664</v>
      </c>
      <c r="AL11" s="16">
        <f t="shared" si="2"/>
        <v>91.304347826086953</v>
      </c>
      <c r="AM11" s="39" t="str">
        <f t="shared" si="3"/>
        <v/>
      </c>
      <c r="AN11" s="119"/>
      <c r="AO11" s="116"/>
      <c r="AP11" s="161"/>
      <c r="AQ11" s="164"/>
      <c r="AR11" s="119"/>
      <c r="AS11" s="116"/>
      <c r="AT11" s="149"/>
      <c r="AU11" s="113"/>
      <c r="AV11" s="113"/>
      <c r="AW11" s="113"/>
      <c r="AX11" s="113"/>
      <c r="AY11" s="113"/>
      <c r="AZ11" s="119"/>
      <c r="BA11" s="116"/>
      <c r="BB11" s="190"/>
      <c r="BC11" s="26">
        <v>4</v>
      </c>
      <c r="BD11" s="19"/>
      <c r="BE11" s="21"/>
      <c r="BF11" s="21"/>
      <c r="BG11" s="21"/>
      <c r="BH11" s="22"/>
    </row>
    <row r="12" spans="1:60" ht="15.75" thickBot="1" x14ac:dyDescent="0.3">
      <c r="A12" s="185"/>
      <c r="B12" s="138"/>
      <c r="C12" s="138"/>
      <c r="D12" s="215"/>
      <c r="E12" s="207"/>
      <c r="F12" s="207"/>
      <c r="G12" s="216"/>
      <c r="H12" s="147"/>
      <c r="I12" s="120"/>
      <c r="J12" s="138"/>
      <c r="K12" s="120"/>
      <c r="L12" s="120"/>
      <c r="M12" s="117"/>
      <c r="N12" s="8"/>
      <c r="O12" s="9"/>
      <c r="P12" s="9"/>
      <c r="Q12" s="90" t="str">
        <f t="shared" si="4"/>
        <v/>
      </c>
      <c r="R12" s="105"/>
      <c r="S12" s="90" t="str">
        <f t="shared" si="5"/>
        <v/>
      </c>
      <c r="T12" s="99"/>
      <c r="U12" s="90" t="str">
        <f t="shared" si="0"/>
        <v/>
      </c>
      <c r="V12" s="9"/>
      <c r="W12" s="99"/>
      <c r="X12" s="90" t="str">
        <f t="shared" si="9"/>
        <v/>
      </c>
      <c r="Y12" s="105"/>
      <c r="Z12" s="105"/>
      <c r="AA12" s="90" t="str">
        <f t="shared" si="6"/>
        <v/>
      </c>
      <c r="AB12" s="105"/>
      <c r="AC12" s="105"/>
      <c r="AD12" s="90" t="str">
        <f t="shared" si="1"/>
        <v/>
      </c>
      <c r="AE12" s="105"/>
      <c r="AF12" s="105"/>
      <c r="AG12" s="90" t="str">
        <f t="shared" si="7"/>
        <v/>
      </c>
      <c r="AH12" s="105"/>
      <c r="AI12" s="105"/>
      <c r="AJ12" s="90" t="str">
        <f t="shared" si="8"/>
        <v/>
      </c>
      <c r="AK12" s="6"/>
      <c r="AL12" s="17" t="str">
        <f t="shared" si="2"/>
        <v/>
      </c>
      <c r="AM12" s="18" t="str">
        <f t="shared" si="3"/>
        <v/>
      </c>
      <c r="AN12" s="120"/>
      <c r="AO12" s="117"/>
      <c r="AP12" s="162"/>
      <c r="AQ12" s="165"/>
      <c r="AR12" s="120"/>
      <c r="AS12" s="117"/>
      <c r="AT12" s="150"/>
      <c r="AU12" s="114"/>
      <c r="AV12" s="114"/>
      <c r="AW12" s="114"/>
      <c r="AX12" s="114"/>
      <c r="AY12" s="114"/>
      <c r="AZ12" s="120"/>
      <c r="BA12" s="117"/>
      <c r="BB12" s="191"/>
      <c r="BC12" s="27">
        <v>5</v>
      </c>
      <c r="BD12" s="20"/>
      <c r="BE12" s="23"/>
      <c r="BF12" s="23"/>
      <c r="BG12" s="23"/>
      <c r="BH12" s="24"/>
    </row>
    <row r="13" spans="1:60" ht="89.25" x14ac:dyDescent="0.25">
      <c r="A13" s="183" t="s">
        <v>141</v>
      </c>
      <c r="B13" s="136" t="s">
        <v>51</v>
      </c>
      <c r="C13" s="136" t="s">
        <v>63</v>
      </c>
      <c r="D13" s="211" t="s">
        <v>665</v>
      </c>
      <c r="E13" s="197" t="s">
        <v>666</v>
      </c>
      <c r="F13" s="197" t="s">
        <v>667</v>
      </c>
      <c r="G13" s="212" t="s">
        <v>668</v>
      </c>
      <c r="H13" s="145" t="s">
        <v>14</v>
      </c>
      <c r="I13" s="118">
        <f>IF(H13="","",VLOOKUP(H13,[8]Tablas!$A$2:$B$6,2,FALSE))</f>
        <v>3</v>
      </c>
      <c r="J13" s="136" t="s">
        <v>18</v>
      </c>
      <c r="K13" s="118">
        <f>IF(J13="","",VLOOKUP(J13,[8]Tablas!$E$2:$F$6,2,FALSE))</f>
        <v>3</v>
      </c>
      <c r="L13" s="118" t="str">
        <f>IFERROR(VLOOKUP(M13,[8]Tablas!$F$9:$G$22,2,FALSE),"")</f>
        <v>MEDIA</v>
      </c>
      <c r="M13" s="115">
        <f>IFERROR(+I13*K13,"")</f>
        <v>9</v>
      </c>
      <c r="N13" s="287" t="str">
        <f>+N9</f>
        <v>Proceso de inducción y reinducción</v>
      </c>
      <c r="O13" s="55" t="str">
        <f>+O9</f>
        <v>El Jefe de TH debe realizar el respectivo proceso de inducción a cada una de las personas nuevas que ingresan como funcionarios de la Lotería, esta inducción debe cumplir con los lineamientos y temas que debe cubrir de acuerdo a las políticas estableceidas en la Empresa. El material y contenido de la inducción debe permanecer actualizado de forma permanente.
El proceso de reinducción se debe realizar cada 2 años a todos los funcionarios de la Lotería a través de una charla de presentación por parte del Jefe de la unidad de TH.</v>
      </c>
      <c r="P13" s="55" t="str">
        <f>+P9</f>
        <v>Prevenir</v>
      </c>
      <c r="Q13" s="88">
        <f t="shared" si="4"/>
        <v>15</v>
      </c>
      <c r="R13" s="55" t="str">
        <f>+R9</f>
        <v>Confiable</v>
      </c>
      <c r="S13" s="88">
        <f t="shared" si="5"/>
        <v>15</v>
      </c>
      <c r="T13" s="55" t="str">
        <f>+T9</f>
        <v>NO</v>
      </c>
      <c r="U13" s="88">
        <f t="shared" si="0"/>
        <v>0</v>
      </c>
      <c r="V13" s="55" t="str">
        <f>+V9</f>
        <v>No se realiza evaluación de los niveles de entendimiento del proceso de inducción</v>
      </c>
      <c r="W13" s="55" t="str">
        <f>+W9</f>
        <v>Incompleto</v>
      </c>
      <c r="X13" s="88">
        <f t="shared" si="9"/>
        <v>5</v>
      </c>
      <c r="Y13" s="55" t="str">
        <f>+Y9</f>
        <v xml:space="preserve">Procedimiento de inducción PRO.320.219
</v>
      </c>
      <c r="Z13" s="55" t="str">
        <f>+Z9</f>
        <v>Asignado</v>
      </c>
      <c r="AA13" s="88">
        <f t="shared" si="6"/>
        <v>15</v>
      </c>
      <c r="AB13" s="55" t="str">
        <f>+AB9</f>
        <v>Jefe Unidad de Talento Humano</v>
      </c>
      <c r="AC13" s="55" t="str">
        <f>+AC9</f>
        <v>Adecuado</v>
      </c>
      <c r="AD13" s="88">
        <f t="shared" si="1"/>
        <v>15</v>
      </c>
      <c r="AE13" s="55" t="str">
        <f>+AE9</f>
        <v>Manual</v>
      </c>
      <c r="AF13" s="55" t="str">
        <f>+AF9</f>
        <v>Oportuna</v>
      </c>
      <c r="AG13" s="88">
        <f t="shared" si="7"/>
        <v>15</v>
      </c>
      <c r="AH13" s="55" t="str">
        <f>+AH9</f>
        <v>Cada 2 años
Cada ingreso de personal</v>
      </c>
      <c r="AI13" s="55" t="str">
        <f>+AI9</f>
        <v>Completa</v>
      </c>
      <c r="AJ13" s="88">
        <f t="shared" si="8"/>
        <v>10</v>
      </c>
      <c r="AK13" s="55" t="str">
        <f>+AK9</f>
        <v>Presentación de inducción
Registro inducción y reinducción</v>
      </c>
      <c r="AL13" s="64">
        <f t="shared" si="2"/>
        <v>78.260869565217391</v>
      </c>
      <c r="AM13" s="96" t="str">
        <f t="shared" si="3"/>
        <v/>
      </c>
      <c r="AN13" s="130">
        <f>ROUND(MIN(AL13:AL17),0)</f>
        <v>65</v>
      </c>
      <c r="AO13" s="126">
        <f>ROUND(MIN(AM13:AM17),0)</f>
        <v>0</v>
      </c>
      <c r="AP13" s="160"/>
      <c r="AQ13" s="163"/>
      <c r="AR13" s="130">
        <f t="shared" ref="AR13" si="13">IF(AP13="Faltan causas por gestionar",50,AN13)</f>
        <v>65</v>
      </c>
      <c r="AS13" s="126">
        <f t="shared" ref="AS13" si="14">IF(AP13="Faltan causas por gestionar",50,AO13)</f>
        <v>0</v>
      </c>
      <c r="AT13" s="148">
        <f t="shared" ref="AT13:AU13" si="15">IF(AR13&gt;=96,2,IF(AR13&gt;=86,1,0))</f>
        <v>0</v>
      </c>
      <c r="AU13" s="112">
        <f t="shared" si="15"/>
        <v>0</v>
      </c>
      <c r="AV13" s="112" t="str">
        <f>IF(AW13="","",VLOOKUP(AW13,[8]Tablas!$B$2:$C$6,2,FALSE))</f>
        <v>Posible</v>
      </c>
      <c r="AW13" s="112">
        <f>IFERROR(+I13-AT13,"")</f>
        <v>3</v>
      </c>
      <c r="AX13" s="112" t="str">
        <f>IF(AY13="","",VLOOKUP(AY13,[8]Tablas!$F$2:$G$6,2,FALSE))</f>
        <v>Moderado</v>
      </c>
      <c r="AY13" s="112">
        <f>IFERROR(IF(K13-AU13&lt;=0,1,K13-AU13),"")</f>
        <v>3</v>
      </c>
      <c r="AZ13" s="118">
        <f>IFERROR(+AY13*AW13,"")</f>
        <v>9</v>
      </c>
      <c r="BA13" s="115" t="str">
        <f>IFERROR(VLOOKUP(AZ13,[8]Tablas!$F$9:$G$22,2,FALSE),"")</f>
        <v>MEDIA</v>
      </c>
      <c r="BB13" s="189" t="str">
        <f>IFERROR(VLOOKUP(BA13,[8]Tablas!$C$25:$D$27,2,FALSE),"")</f>
        <v>Requiere tratamiento</v>
      </c>
      <c r="BC13" s="66">
        <v>1</v>
      </c>
      <c r="BD13" s="213" t="s">
        <v>669</v>
      </c>
      <c r="BE13" s="289" t="s">
        <v>670</v>
      </c>
      <c r="BF13" s="290">
        <v>43466</v>
      </c>
      <c r="BG13" s="290">
        <v>43554</v>
      </c>
      <c r="BH13" s="72" t="s">
        <v>233</v>
      </c>
    </row>
    <row r="14" spans="1:60" ht="114.75" x14ac:dyDescent="0.25">
      <c r="A14" s="184"/>
      <c r="B14" s="137"/>
      <c r="C14" s="137"/>
      <c r="D14" s="292"/>
      <c r="E14" s="202"/>
      <c r="F14" s="202"/>
      <c r="G14" s="294"/>
      <c r="H14" s="146"/>
      <c r="I14" s="119"/>
      <c r="J14" s="137"/>
      <c r="K14" s="119"/>
      <c r="L14" s="119"/>
      <c r="M14" s="116"/>
      <c r="N14" s="222" t="str">
        <f>+N8</f>
        <v>Identificasción e implementación de los planes de capacitación y binestar</v>
      </c>
      <c r="O14" s="5" t="str">
        <f>+O8</f>
        <v>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aprouebar su contenido y alcance.
Dichos planes deben ser socializados a través de la intranet de la empresa y publicados en la página web en los meses de Enero y febrero de cada vigencia.</v>
      </c>
      <c r="P14" s="5" t="str">
        <f>+P8</f>
        <v>Prevenir</v>
      </c>
      <c r="Q14" s="89">
        <f t="shared" si="4"/>
        <v>15</v>
      </c>
      <c r="R14" s="5" t="str">
        <f>+R8</f>
        <v>Confiable</v>
      </c>
      <c r="S14" s="89">
        <f t="shared" si="5"/>
        <v>15</v>
      </c>
      <c r="T14" s="5" t="str">
        <f>+T8</f>
        <v>SI</v>
      </c>
      <c r="U14" s="89">
        <f t="shared" si="0"/>
        <v>15</v>
      </c>
      <c r="V14" s="5" t="str">
        <f>+V8</f>
        <v>Cada una de las necesidades identificadas deben ser justificadas con el fin de analizar su viabilidad. Así mismo se deben justioficar los rechazos o ajustes a las necesidades.</v>
      </c>
      <c r="W14" s="5" t="str">
        <f>+W8</f>
        <v>Incompleto</v>
      </c>
      <c r="X14" s="89">
        <f t="shared" si="9"/>
        <v>5</v>
      </c>
      <c r="Y14" s="5" t="str">
        <f>+Y8</f>
        <v>Procedimiento Capacitación y formación PRO.320.223
Procedimeinto gestión de calidad de vida laboral PRO.320.224</v>
      </c>
      <c r="Z14" s="5" t="str">
        <f>+Z8</f>
        <v>Asignado</v>
      </c>
      <c r="AA14" s="89">
        <f t="shared" si="6"/>
        <v>15</v>
      </c>
      <c r="AB14" s="5" t="str">
        <f>+AB8</f>
        <v>Jefe Unidad de Talento Humano</v>
      </c>
      <c r="AC14" s="5" t="str">
        <f>+AC8</f>
        <v>Adecuado</v>
      </c>
      <c r="AD14" s="89">
        <f t="shared" si="1"/>
        <v>15</v>
      </c>
      <c r="AE14" s="5" t="str">
        <f>+AE8</f>
        <v>Manual</v>
      </c>
      <c r="AF14" s="5" t="str">
        <f>+AF8</f>
        <v>Oportuna</v>
      </c>
      <c r="AG14" s="89">
        <f t="shared" si="7"/>
        <v>15</v>
      </c>
      <c r="AH14" s="5" t="str">
        <f>+AH8</f>
        <v>Anual</v>
      </c>
      <c r="AI14" s="5" t="str">
        <f>+AI8</f>
        <v>Completa</v>
      </c>
      <c r="AJ14" s="89">
        <f t="shared" si="8"/>
        <v>10</v>
      </c>
      <c r="AK14" s="5" t="str">
        <f>+AK8</f>
        <v>Plan de capacitación
Programa de bienestar</v>
      </c>
      <c r="AL14" s="16">
        <f t="shared" si="2"/>
        <v>91.304347826086953</v>
      </c>
      <c r="AM14" s="39" t="str">
        <f t="shared" si="3"/>
        <v/>
      </c>
      <c r="AN14" s="119"/>
      <c r="AO14" s="116"/>
      <c r="AP14" s="161"/>
      <c r="AQ14" s="164"/>
      <c r="AR14" s="119"/>
      <c r="AS14" s="116"/>
      <c r="AT14" s="149"/>
      <c r="AU14" s="113"/>
      <c r="AV14" s="113"/>
      <c r="AW14" s="113"/>
      <c r="AX14" s="113"/>
      <c r="AY14" s="113"/>
      <c r="AZ14" s="119"/>
      <c r="BA14" s="116"/>
      <c r="BB14" s="190"/>
      <c r="BC14" s="26">
        <v>2</v>
      </c>
      <c r="BD14" s="304"/>
      <c r="BE14" s="98"/>
      <c r="BF14" s="298"/>
      <c r="BG14" s="298"/>
      <c r="BH14" s="32"/>
    </row>
    <row r="15" spans="1:60" ht="38.25" x14ac:dyDescent="0.25">
      <c r="A15" s="184"/>
      <c r="B15" s="137"/>
      <c r="C15" s="137"/>
      <c r="D15" s="292"/>
      <c r="E15" s="202"/>
      <c r="F15" s="202"/>
      <c r="G15" s="294"/>
      <c r="H15" s="146"/>
      <c r="I15" s="119"/>
      <c r="J15" s="137"/>
      <c r="K15" s="119"/>
      <c r="L15" s="119"/>
      <c r="M15" s="116"/>
      <c r="N15" s="7" t="s">
        <v>671</v>
      </c>
      <c r="O15" s="5" t="s">
        <v>672</v>
      </c>
      <c r="P15" s="5" t="s">
        <v>99</v>
      </c>
      <c r="Q15" s="89">
        <f t="shared" si="4"/>
        <v>15</v>
      </c>
      <c r="R15" s="104" t="s">
        <v>100</v>
      </c>
      <c r="S15" s="89">
        <f t="shared" si="5"/>
        <v>15</v>
      </c>
      <c r="T15" s="98" t="s">
        <v>141</v>
      </c>
      <c r="U15" s="89">
        <f t="shared" si="0"/>
        <v>0</v>
      </c>
      <c r="V15" s="5" t="s">
        <v>673</v>
      </c>
      <c r="W15" s="98" t="s">
        <v>105</v>
      </c>
      <c r="X15" s="89">
        <f t="shared" si="9"/>
        <v>0</v>
      </c>
      <c r="Y15" s="104" t="s">
        <v>455</v>
      </c>
      <c r="Z15" s="104" t="s">
        <v>108</v>
      </c>
      <c r="AA15" s="89">
        <f t="shared" si="6"/>
        <v>15</v>
      </c>
      <c r="AB15" s="104" t="s">
        <v>674</v>
      </c>
      <c r="AC15" s="104" t="s">
        <v>110</v>
      </c>
      <c r="AD15" s="89">
        <f t="shared" si="1"/>
        <v>15</v>
      </c>
      <c r="AE15" s="104" t="s">
        <v>137</v>
      </c>
      <c r="AF15" s="104" t="s">
        <v>111</v>
      </c>
      <c r="AG15" s="89">
        <f t="shared" si="7"/>
        <v>15</v>
      </c>
      <c r="AH15" s="104" t="s">
        <v>675</v>
      </c>
      <c r="AI15" s="252" t="s">
        <v>630</v>
      </c>
      <c r="AJ15" s="89">
        <f t="shared" si="8"/>
        <v>0</v>
      </c>
      <c r="AK15" s="28" t="s">
        <v>676</v>
      </c>
      <c r="AL15" s="16">
        <f t="shared" si="2"/>
        <v>65.217391304347828</v>
      </c>
      <c r="AM15" s="39" t="str">
        <f t="shared" si="3"/>
        <v/>
      </c>
      <c r="AN15" s="119"/>
      <c r="AO15" s="116"/>
      <c r="AP15" s="161"/>
      <c r="AQ15" s="164"/>
      <c r="AR15" s="119"/>
      <c r="AS15" s="116"/>
      <c r="AT15" s="149"/>
      <c r="AU15" s="113"/>
      <c r="AV15" s="113"/>
      <c r="AW15" s="113"/>
      <c r="AX15" s="113"/>
      <c r="AY15" s="113"/>
      <c r="AZ15" s="119"/>
      <c r="BA15" s="116"/>
      <c r="BB15" s="190"/>
      <c r="BC15" s="26">
        <v>3</v>
      </c>
      <c r="BD15" s="19"/>
      <c r="BE15" s="21"/>
      <c r="BF15" s="21"/>
      <c r="BG15" s="21"/>
      <c r="BH15" s="22"/>
    </row>
    <row r="16" spans="1:60" x14ac:dyDescent="0.25">
      <c r="A16" s="184"/>
      <c r="B16" s="137"/>
      <c r="C16" s="137"/>
      <c r="D16" s="292"/>
      <c r="E16" s="202"/>
      <c r="F16" s="202"/>
      <c r="G16" s="294"/>
      <c r="H16" s="146"/>
      <c r="I16" s="119"/>
      <c r="J16" s="137"/>
      <c r="K16" s="119"/>
      <c r="L16" s="119"/>
      <c r="M16" s="116"/>
      <c r="N16" s="7"/>
      <c r="O16" s="5"/>
      <c r="P16" s="5"/>
      <c r="Q16" s="89" t="str">
        <f t="shared" si="4"/>
        <v/>
      </c>
      <c r="R16" s="104"/>
      <c r="S16" s="89" t="str">
        <f t="shared" si="5"/>
        <v/>
      </c>
      <c r="T16" s="98"/>
      <c r="U16" s="89" t="str">
        <f t="shared" si="0"/>
        <v/>
      </c>
      <c r="V16" s="5"/>
      <c r="W16" s="98"/>
      <c r="X16" s="89" t="str">
        <f t="shared" si="9"/>
        <v/>
      </c>
      <c r="Y16" s="104"/>
      <c r="Z16" s="104"/>
      <c r="AA16" s="89" t="str">
        <f t="shared" si="6"/>
        <v/>
      </c>
      <c r="AB16" s="104"/>
      <c r="AC16" s="104"/>
      <c r="AD16" s="89" t="str">
        <f t="shared" si="1"/>
        <v/>
      </c>
      <c r="AE16" s="104"/>
      <c r="AF16" s="104"/>
      <c r="AG16" s="89" t="str">
        <f t="shared" si="7"/>
        <v/>
      </c>
      <c r="AH16" s="104"/>
      <c r="AI16" s="104"/>
      <c r="AJ16" s="89" t="str">
        <f t="shared" si="8"/>
        <v/>
      </c>
      <c r="AK16" s="28"/>
      <c r="AL16" s="16" t="str">
        <f t="shared" si="2"/>
        <v/>
      </c>
      <c r="AM16" s="39" t="str">
        <f t="shared" si="3"/>
        <v/>
      </c>
      <c r="AN16" s="119"/>
      <c r="AO16" s="116"/>
      <c r="AP16" s="161"/>
      <c r="AQ16" s="164"/>
      <c r="AR16" s="119"/>
      <c r="AS16" s="116"/>
      <c r="AT16" s="149"/>
      <c r="AU16" s="113"/>
      <c r="AV16" s="113"/>
      <c r="AW16" s="113"/>
      <c r="AX16" s="113"/>
      <c r="AY16" s="113"/>
      <c r="AZ16" s="119"/>
      <c r="BA16" s="116"/>
      <c r="BB16" s="190"/>
      <c r="BC16" s="26">
        <v>4</v>
      </c>
      <c r="BD16" s="19"/>
      <c r="BE16" s="21"/>
      <c r="BF16" s="21"/>
      <c r="BG16" s="21"/>
      <c r="BH16" s="22"/>
    </row>
    <row r="17" spans="1:63" ht="15.75" thickBot="1" x14ac:dyDescent="0.3">
      <c r="A17" s="185"/>
      <c r="B17" s="138"/>
      <c r="C17" s="138"/>
      <c r="D17" s="215"/>
      <c r="E17" s="207"/>
      <c r="F17" s="207"/>
      <c r="G17" s="216"/>
      <c r="H17" s="147"/>
      <c r="I17" s="120"/>
      <c r="J17" s="138"/>
      <c r="K17" s="120"/>
      <c r="L17" s="120"/>
      <c r="M17" s="117"/>
      <c r="N17" s="8"/>
      <c r="O17" s="9"/>
      <c r="P17" s="9"/>
      <c r="Q17" s="90" t="str">
        <f t="shared" si="4"/>
        <v/>
      </c>
      <c r="R17" s="105"/>
      <c r="S17" s="90" t="str">
        <f t="shared" si="5"/>
        <v/>
      </c>
      <c r="T17" s="99"/>
      <c r="U17" s="90" t="str">
        <f t="shared" si="0"/>
        <v/>
      </c>
      <c r="V17" s="9"/>
      <c r="W17" s="99"/>
      <c r="X17" s="90" t="str">
        <f t="shared" si="9"/>
        <v/>
      </c>
      <c r="Y17" s="105"/>
      <c r="Z17" s="105"/>
      <c r="AA17" s="90" t="str">
        <f t="shared" si="6"/>
        <v/>
      </c>
      <c r="AB17" s="105"/>
      <c r="AC17" s="105"/>
      <c r="AD17" s="90" t="str">
        <f t="shared" si="1"/>
        <v/>
      </c>
      <c r="AE17" s="105"/>
      <c r="AF17" s="105"/>
      <c r="AG17" s="90" t="str">
        <f t="shared" si="7"/>
        <v/>
      </c>
      <c r="AH17" s="105"/>
      <c r="AI17" s="105"/>
      <c r="AJ17" s="90" t="str">
        <f t="shared" si="8"/>
        <v/>
      </c>
      <c r="AK17" s="6"/>
      <c r="AL17" s="17" t="str">
        <f t="shared" si="2"/>
        <v/>
      </c>
      <c r="AM17" s="18" t="str">
        <f t="shared" si="3"/>
        <v/>
      </c>
      <c r="AN17" s="120"/>
      <c r="AO17" s="117"/>
      <c r="AP17" s="162"/>
      <c r="AQ17" s="165"/>
      <c r="AR17" s="120"/>
      <c r="AS17" s="117"/>
      <c r="AT17" s="150"/>
      <c r="AU17" s="114"/>
      <c r="AV17" s="114"/>
      <c r="AW17" s="114"/>
      <c r="AX17" s="114"/>
      <c r="AY17" s="114"/>
      <c r="AZ17" s="120"/>
      <c r="BA17" s="117"/>
      <c r="BB17" s="191"/>
      <c r="BC17" s="27">
        <v>5</v>
      </c>
      <c r="BD17" s="20"/>
      <c r="BE17" s="23"/>
      <c r="BF17" s="23"/>
      <c r="BG17" s="23"/>
      <c r="BH17" s="24"/>
    </row>
    <row r="18" spans="1:63" ht="114.75" x14ac:dyDescent="0.25">
      <c r="A18" s="183" t="s">
        <v>141</v>
      </c>
      <c r="B18" s="136" t="s">
        <v>51</v>
      </c>
      <c r="C18" s="136" t="s">
        <v>63</v>
      </c>
      <c r="D18" s="211" t="s">
        <v>677</v>
      </c>
      <c r="E18" s="197" t="s">
        <v>678</v>
      </c>
      <c r="F18" s="197" t="s">
        <v>679</v>
      </c>
      <c r="G18" s="212" t="s">
        <v>680</v>
      </c>
      <c r="H18" s="145" t="s">
        <v>19</v>
      </c>
      <c r="I18" s="118">
        <f>IF(H18="","",VLOOKUP(H18,[8]Tablas!$A$2:$B$6,2,FALSE))</f>
        <v>4</v>
      </c>
      <c r="J18" s="136" t="s">
        <v>18</v>
      </c>
      <c r="K18" s="118">
        <f>IF(J18="","",VLOOKUP(J18,[8]Tablas!$E$2:$F$6,2,FALSE))</f>
        <v>3</v>
      </c>
      <c r="L18" s="118" t="str">
        <f>IFERROR(VLOOKUP(M18,[8]Tablas!$F$9:$G$22,2,FALSE),"")</f>
        <v>MEDIA</v>
      </c>
      <c r="M18" s="115">
        <f>IFERROR(+I18*K18,"")</f>
        <v>12</v>
      </c>
      <c r="N18" s="70" t="str">
        <f>+N8</f>
        <v>Identificasción e implementación de los planes de capacitación y binestar</v>
      </c>
      <c r="O18" s="55" t="str">
        <f>+O8</f>
        <v>El jefe de la unidad de TH debe anualmente identificar las necesidades de capacitación con cada una de las áreas funcionales y posteriormente estas deben ser presentadas para la revisión y aprobación del Comité institucional de gestión y desempeño. Esta revisión y apruebación está sujeta a la perinencia, alcance y cubrimiento de cada necesidad y al tope de recursos asignados.
En el Plan de bienestar el Jefe de TH debe identificar las necesidades a través de una encuesta y análisis de las expectativas de las actividades a realizar. Este plan debe ser presentado ante el Comité de bienestar, el cual debe revisar y aprouebar su contenido y alcance.
Dichos planes deben ser socializados a través de la intranet de la empresa y publicados en la página web en los meses de Enero y febrero de cada vigencia.</v>
      </c>
      <c r="P18" s="55" t="str">
        <f>+P8</f>
        <v>Prevenir</v>
      </c>
      <c r="Q18" s="88">
        <f t="shared" si="4"/>
        <v>15</v>
      </c>
      <c r="R18" s="55" t="str">
        <f>+R8</f>
        <v>Confiable</v>
      </c>
      <c r="S18" s="88">
        <f t="shared" si="5"/>
        <v>15</v>
      </c>
      <c r="T18" s="55" t="str">
        <f>+T8</f>
        <v>SI</v>
      </c>
      <c r="U18" s="88">
        <f t="shared" si="0"/>
        <v>15</v>
      </c>
      <c r="V18" s="55" t="str">
        <f>+V8</f>
        <v>Cada una de las necesidades identificadas deben ser justificadas con el fin de analizar su viabilidad. Así mismo se deben justioficar los rechazos o ajustes a las necesidades.</v>
      </c>
      <c r="W18" s="305" t="str">
        <f>+W8</f>
        <v>Incompleto</v>
      </c>
      <c r="X18" s="88">
        <f t="shared" si="9"/>
        <v>5</v>
      </c>
      <c r="Y18" s="55" t="str">
        <f>+Y8</f>
        <v>Procedimiento Capacitación y formación PRO.320.223
Procedimeinto gestión de calidad de vida laboral PRO.320.224</v>
      </c>
      <c r="Z18" s="55" t="str">
        <f>+Z8</f>
        <v>Asignado</v>
      </c>
      <c r="AA18" s="88">
        <f t="shared" si="6"/>
        <v>15</v>
      </c>
      <c r="AB18" s="55" t="str">
        <f>+AB8</f>
        <v>Jefe Unidad de Talento Humano</v>
      </c>
      <c r="AC18" s="55" t="str">
        <f>+AC8</f>
        <v>Adecuado</v>
      </c>
      <c r="AD18" s="88">
        <f t="shared" si="1"/>
        <v>15</v>
      </c>
      <c r="AE18" s="55" t="str">
        <f>+AE8</f>
        <v>Manual</v>
      </c>
      <c r="AF18" s="55" t="str">
        <f>+AF8</f>
        <v>Oportuna</v>
      </c>
      <c r="AG18" s="88">
        <f t="shared" si="7"/>
        <v>15</v>
      </c>
      <c r="AH18" s="55" t="str">
        <f>+AH8</f>
        <v>Anual</v>
      </c>
      <c r="AI18" s="55" t="str">
        <f>+AI8</f>
        <v>Completa</v>
      </c>
      <c r="AJ18" s="88">
        <f t="shared" si="8"/>
        <v>10</v>
      </c>
      <c r="AK18" s="55" t="str">
        <f>+AK8</f>
        <v>Plan de capacitación
Programa de bienestar</v>
      </c>
      <c r="AL18" s="64">
        <f t="shared" si="2"/>
        <v>91.304347826086953</v>
      </c>
      <c r="AM18" s="96" t="str">
        <f t="shared" si="3"/>
        <v/>
      </c>
      <c r="AN18" s="130">
        <f>ROUND(MIN(AL18:AL22),0)</f>
        <v>91</v>
      </c>
      <c r="AO18" s="126">
        <f>ROUND(MIN(AM18:AM22),0)</f>
        <v>96</v>
      </c>
      <c r="AP18" s="160" t="s">
        <v>117</v>
      </c>
      <c r="AQ18" s="163"/>
      <c r="AR18" s="130">
        <f t="shared" ref="AR18" si="16">IF(AP18="Faltan causas por gestionar",50,AN18)</f>
        <v>91</v>
      </c>
      <c r="AS18" s="126">
        <f t="shared" ref="AS18" si="17">IF(AP18="Faltan causas por gestionar",50,AO18)</f>
        <v>96</v>
      </c>
      <c r="AT18" s="148">
        <f t="shared" ref="AT18:AU18" si="18">IF(AR18&gt;=96,2,IF(AR18&gt;=86,1,0))</f>
        <v>1</v>
      </c>
      <c r="AU18" s="112">
        <f t="shared" si="18"/>
        <v>2</v>
      </c>
      <c r="AV18" s="112" t="str">
        <f>IF(AW18="","",VLOOKUP(AW18,[8]Tablas!$B$2:$C$6,2,FALSE))</f>
        <v>Posible</v>
      </c>
      <c r="AW18" s="112">
        <f>IFERROR(+I18-AT18,"")</f>
        <v>3</v>
      </c>
      <c r="AX18" s="112" t="str">
        <f>IF(AY18="","",VLOOKUP(AY18,[8]Tablas!$F$2:$G$6,2,FALSE))</f>
        <v>Insignificante</v>
      </c>
      <c r="AY18" s="112">
        <f>IFERROR(IF(K18-AU18&lt;=0,1,K18-AU18),"")</f>
        <v>1</v>
      </c>
      <c r="AZ18" s="118">
        <f>IFERROR(+AY18*AW18,"")</f>
        <v>3</v>
      </c>
      <c r="BA18" s="115" t="str">
        <f>IFERROR(VLOOKUP(AZ18,[8]Tablas!$F$9:$G$22,2,FALSE),"")</f>
        <v>MEDIA</v>
      </c>
      <c r="BB18" s="189" t="str">
        <f>IFERROR(VLOOKUP(BA18,[8]Tablas!$C$25:$D$27,2,FALSE),"")</f>
        <v>Requiere tratamiento</v>
      </c>
      <c r="BC18" s="66">
        <v>1</v>
      </c>
      <c r="BD18" s="213"/>
      <c r="BE18" s="97"/>
      <c r="BF18" s="290"/>
      <c r="BG18" s="290"/>
      <c r="BH18" s="72"/>
    </row>
    <row r="19" spans="1:63" ht="51" x14ac:dyDescent="0.25">
      <c r="A19" s="184"/>
      <c r="B19" s="137"/>
      <c r="C19" s="137"/>
      <c r="D19" s="292"/>
      <c r="E19" s="202"/>
      <c r="F19" s="202"/>
      <c r="G19" s="294"/>
      <c r="H19" s="146"/>
      <c r="I19" s="119"/>
      <c r="J19" s="137"/>
      <c r="K19" s="119"/>
      <c r="L19" s="119"/>
      <c r="M19" s="116"/>
      <c r="N19" s="7" t="s">
        <v>681</v>
      </c>
      <c r="O19" s="5" t="s">
        <v>682</v>
      </c>
      <c r="P19" s="5" t="s">
        <v>133</v>
      </c>
      <c r="Q19" s="89">
        <f t="shared" si="4"/>
        <v>10</v>
      </c>
      <c r="R19" s="104" t="s">
        <v>100</v>
      </c>
      <c r="S19" s="89">
        <f t="shared" si="5"/>
        <v>15</v>
      </c>
      <c r="T19" s="98" t="s">
        <v>101</v>
      </c>
      <c r="U19" s="89">
        <f t="shared" si="0"/>
        <v>15</v>
      </c>
      <c r="V19" s="5" t="s">
        <v>683</v>
      </c>
      <c r="W19" s="98" t="s">
        <v>155</v>
      </c>
      <c r="X19" s="89">
        <f t="shared" si="9"/>
        <v>15</v>
      </c>
      <c r="Y19" s="104" t="s">
        <v>684</v>
      </c>
      <c r="Z19" s="104" t="s">
        <v>108</v>
      </c>
      <c r="AA19" s="89">
        <f t="shared" si="6"/>
        <v>15</v>
      </c>
      <c r="AB19" s="104" t="s">
        <v>685</v>
      </c>
      <c r="AC19" s="104" t="s">
        <v>110</v>
      </c>
      <c r="AD19" s="89">
        <f t="shared" si="1"/>
        <v>15</v>
      </c>
      <c r="AE19" s="104" t="s">
        <v>137</v>
      </c>
      <c r="AF19" s="104" t="s">
        <v>111</v>
      </c>
      <c r="AG19" s="89">
        <f t="shared" si="7"/>
        <v>15</v>
      </c>
      <c r="AH19" s="104" t="s">
        <v>686</v>
      </c>
      <c r="AI19" s="104" t="s">
        <v>114</v>
      </c>
      <c r="AJ19" s="89">
        <f t="shared" si="8"/>
        <v>10</v>
      </c>
      <c r="AK19" s="28" t="s">
        <v>687</v>
      </c>
      <c r="AL19" s="16" t="str">
        <f t="shared" si="2"/>
        <v/>
      </c>
      <c r="AM19" s="39">
        <f t="shared" si="3"/>
        <v>95.652173913043484</v>
      </c>
      <c r="AN19" s="119"/>
      <c r="AO19" s="116"/>
      <c r="AP19" s="161"/>
      <c r="AQ19" s="164"/>
      <c r="AR19" s="119"/>
      <c r="AS19" s="116"/>
      <c r="AT19" s="149"/>
      <c r="AU19" s="113"/>
      <c r="AV19" s="113"/>
      <c r="AW19" s="113"/>
      <c r="AX19" s="113"/>
      <c r="AY19" s="113"/>
      <c r="AZ19" s="119"/>
      <c r="BA19" s="116"/>
      <c r="BB19" s="190"/>
      <c r="BC19" s="26">
        <v>2</v>
      </c>
      <c r="BD19" s="19"/>
      <c r="BE19" s="21"/>
      <c r="BF19" s="21"/>
      <c r="BG19" s="21"/>
      <c r="BH19" s="22"/>
    </row>
    <row r="20" spans="1:63" x14ac:dyDescent="0.25">
      <c r="A20" s="184"/>
      <c r="B20" s="137"/>
      <c r="C20" s="137"/>
      <c r="D20" s="292"/>
      <c r="E20" s="202"/>
      <c r="F20" s="202"/>
      <c r="G20" s="294"/>
      <c r="H20" s="146"/>
      <c r="I20" s="119"/>
      <c r="J20" s="137"/>
      <c r="K20" s="119"/>
      <c r="L20" s="119"/>
      <c r="M20" s="116"/>
      <c r="N20" s="7"/>
      <c r="O20" s="5"/>
      <c r="P20" s="5"/>
      <c r="Q20" s="89" t="str">
        <f t="shared" si="4"/>
        <v/>
      </c>
      <c r="R20" s="104"/>
      <c r="S20" s="89" t="str">
        <f t="shared" si="5"/>
        <v/>
      </c>
      <c r="T20" s="98"/>
      <c r="U20" s="89" t="str">
        <f t="shared" si="0"/>
        <v/>
      </c>
      <c r="V20" s="5"/>
      <c r="W20" s="98"/>
      <c r="X20" s="89" t="str">
        <f t="shared" si="9"/>
        <v/>
      </c>
      <c r="Y20" s="104"/>
      <c r="Z20" s="104"/>
      <c r="AA20" s="89" t="str">
        <f t="shared" si="6"/>
        <v/>
      </c>
      <c r="AB20" s="104"/>
      <c r="AC20" s="104"/>
      <c r="AD20" s="89" t="str">
        <f t="shared" si="1"/>
        <v/>
      </c>
      <c r="AE20" s="104"/>
      <c r="AF20" s="104"/>
      <c r="AG20" s="89" t="str">
        <f t="shared" si="7"/>
        <v/>
      </c>
      <c r="AH20" s="104"/>
      <c r="AI20" s="104"/>
      <c r="AJ20" s="89" t="str">
        <f t="shared" si="8"/>
        <v/>
      </c>
      <c r="AK20" s="28"/>
      <c r="AL20" s="16" t="str">
        <f t="shared" si="2"/>
        <v/>
      </c>
      <c r="AM20" s="39" t="str">
        <f t="shared" si="3"/>
        <v/>
      </c>
      <c r="AN20" s="119"/>
      <c r="AO20" s="116"/>
      <c r="AP20" s="161"/>
      <c r="AQ20" s="164"/>
      <c r="AR20" s="119"/>
      <c r="AS20" s="116"/>
      <c r="AT20" s="149"/>
      <c r="AU20" s="113"/>
      <c r="AV20" s="113"/>
      <c r="AW20" s="113"/>
      <c r="AX20" s="113"/>
      <c r="AY20" s="113"/>
      <c r="AZ20" s="119"/>
      <c r="BA20" s="116"/>
      <c r="BB20" s="190"/>
      <c r="BC20" s="26">
        <v>3</v>
      </c>
      <c r="BD20" s="19"/>
      <c r="BE20" s="21"/>
      <c r="BF20" s="21"/>
      <c r="BG20" s="21"/>
      <c r="BH20" s="22"/>
    </row>
    <row r="21" spans="1:63" x14ac:dyDescent="0.25">
      <c r="A21" s="184"/>
      <c r="B21" s="137"/>
      <c r="C21" s="137"/>
      <c r="D21" s="292"/>
      <c r="E21" s="202"/>
      <c r="F21" s="202"/>
      <c r="G21" s="294"/>
      <c r="H21" s="146"/>
      <c r="I21" s="119"/>
      <c r="J21" s="137"/>
      <c r="K21" s="119"/>
      <c r="L21" s="119"/>
      <c r="M21" s="116"/>
      <c r="N21" s="7"/>
      <c r="O21" s="5"/>
      <c r="P21" s="5"/>
      <c r="Q21" s="89" t="str">
        <f t="shared" si="4"/>
        <v/>
      </c>
      <c r="R21" s="104"/>
      <c r="S21" s="89" t="str">
        <f t="shared" si="5"/>
        <v/>
      </c>
      <c r="T21" s="98"/>
      <c r="U21" s="89" t="str">
        <f t="shared" si="0"/>
        <v/>
      </c>
      <c r="V21" s="5"/>
      <c r="W21" s="98"/>
      <c r="X21" s="89" t="str">
        <f t="shared" si="9"/>
        <v/>
      </c>
      <c r="Y21" s="104"/>
      <c r="Z21" s="104"/>
      <c r="AA21" s="89" t="str">
        <f t="shared" si="6"/>
        <v/>
      </c>
      <c r="AB21" s="104"/>
      <c r="AC21" s="104"/>
      <c r="AD21" s="89" t="str">
        <f t="shared" si="1"/>
        <v/>
      </c>
      <c r="AE21" s="104"/>
      <c r="AF21" s="104"/>
      <c r="AG21" s="89" t="str">
        <f t="shared" si="7"/>
        <v/>
      </c>
      <c r="AH21" s="104"/>
      <c r="AI21" s="104"/>
      <c r="AJ21" s="89" t="str">
        <f t="shared" si="8"/>
        <v/>
      </c>
      <c r="AK21" s="28"/>
      <c r="AL21" s="16" t="str">
        <f t="shared" si="2"/>
        <v/>
      </c>
      <c r="AM21" s="39" t="str">
        <f t="shared" si="3"/>
        <v/>
      </c>
      <c r="AN21" s="119"/>
      <c r="AO21" s="116"/>
      <c r="AP21" s="161"/>
      <c r="AQ21" s="164"/>
      <c r="AR21" s="119"/>
      <c r="AS21" s="116"/>
      <c r="AT21" s="149"/>
      <c r="AU21" s="113"/>
      <c r="AV21" s="113"/>
      <c r="AW21" s="113"/>
      <c r="AX21" s="113"/>
      <c r="AY21" s="113"/>
      <c r="AZ21" s="119"/>
      <c r="BA21" s="116"/>
      <c r="BB21" s="190"/>
      <c r="BC21" s="26">
        <v>4</v>
      </c>
      <c r="BD21" s="19"/>
      <c r="BE21" s="21"/>
      <c r="BF21" s="21"/>
      <c r="BG21" s="21"/>
      <c r="BH21" s="22"/>
    </row>
    <row r="22" spans="1:63" ht="15.75" thickBot="1" x14ac:dyDescent="0.3">
      <c r="A22" s="185"/>
      <c r="B22" s="138"/>
      <c r="C22" s="138"/>
      <c r="D22" s="215"/>
      <c r="E22" s="207"/>
      <c r="F22" s="207"/>
      <c r="G22" s="216"/>
      <c r="H22" s="147"/>
      <c r="I22" s="120"/>
      <c r="J22" s="138"/>
      <c r="K22" s="120"/>
      <c r="L22" s="120"/>
      <c r="M22" s="117"/>
      <c r="N22" s="8"/>
      <c r="O22" s="9"/>
      <c r="P22" s="9"/>
      <c r="Q22" s="90" t="str">
        <f t="shared" si="4"/>
        <v/>
      </c>
      <c r="R22" s="105"/>
      <c r="S22" s="90" t="str">
        <f t="shared" si="5"/>
        <v/>
      </c>
      <c r="T22" s="99"/>
      <c r="U22" s="90" t="str">
        <f t="shared" si="0"/>
        <v/>
      </c>
      <c r="V22" s="9"/>
      <c r="W22" s="99"/>
      <c r="X22" s="90" t="str">
        <f t="shared" si="9"/>
        <v/>
      </c>
      <c r="Y22" s="105"/>
      <c r="Z22" s="105"/>
      <c r="AA22" s="90" t="str">
        <f t="shared" si="6"/>
        <v/>
      </c>
      <c r="AB22" s="105"/>
      <c r="AC22" s="105"/>
      <c r="AD22" s="90" t="str">
        <f t="shared" si="1"/>
        <v/>
      </c>
      <c r="AE22" s="105"/>
      <c r="AF22" s="105"/>
      <c r="AG22" s="90" t="str">
        <f t="shared" si="7"/>
        <v/>
      </c>
      <c r="AH22" s="105"/>
      <c r="AI22" s="105"/>
      <c r="AJ22" s="90" t="str">
        <f t="shared" si="8"/>
        <v/>
      </c>
      <c r="AK22" s="6"/>
      <c r="AL22" s="17" t="str">
        <f t="shared" si="2"/>
        <v/>
      </c>
      <c r="AM22" s="18" t="str">
        <f t="shared" si="3"/>
        <v/>
      </c>
      <c r="AN22" s="120"/>
      <c r="AO22" s="117"/>
      <c r="AP22" s="162"/>
      <c r="AQ22" s="165"/>
      <c r="AR22" s="120"/>
      <c r="AS22" s="117"/>
      <c r="AT22" s="150"/>
      <c r="AU22" s="114"/>
      <c r="AV22" s="114"/>
      <c r="AW22" s="114"/>
      <c r="AX22" s="114"/>
      <c r="AY22" s="114"/>
      <c r="AZ22" s="120"/>
      <c r="BA22" s="117"/>
      <c r="BB22" s="191"/>
      <c r="BC22" s="27">
        <v>5</v>
      </c>
      <c r="BD22" s="20"/>
      <c r="BE22" s="23"/>
      <c r="BF22" s="23"/>
      <c r="BG22" s="23"/>
      <c r="BH22" s="24"/>
    </row>
    <row r="23" spans="1:63" ht="76.5" x14ac:dyDescent="0.25">
      <c r="A23" s="183" t="s">
        <v>141</v>
      </c>
      <c r="B23" s="136" t="s">
        <v>51</v>
      </c>
      <c r="C23" s="136" t="s">
        <v>63</v>
      </c>
      <c r="D23" s="211" t="s">
        <v>688</v>
      </c>
      <c r="E23" s="197" t="s">
        <v>689</v>
      </c>
      <c r="F23" s="197" t="s">
        <v>690</v>
      </c>
      <c r="G23" s="212" t="s">
        <v>691</v>
      </c>
      <c r="H23" s="145" t="s">
        <v>19</v>
      </c>
      <c r="I23" s="118">
        <f>IF(H23="","",VLOOKUP(H23,[8]Tablas!$A$2:$B$6,2,FALSE))</f>
        <v>4</v>
      </c>
      <c r="J23" s="136" t="s">
        <v>18</v>
      </c>
      <c r="K23" s="118">
        <f>IF(J23="","",VLOOKUP(J23,[8]Tablas!$E$2:$F$6,2,FALSE))</f>
        <v>3</v>
      </c>
      <c r="L23" s="118" t="str">
        <f>IFERROR(VLOOKUP(M23,[8]Tablas!$F$9:$G$22,2,FALSE),"")</f>
        <v>MEDIA</v>
      </c>
      <c r="M23" s="115">
        <f>IFERROR(+I23*K23,"")</f>
        <v>12</v>
      </c>
      <c r="N23" s="70" t="s">
        <v>692</v>
      </c>
      <c r="O23" s="55" t="s">
        <v>693</v>
      </c>
      <c r="P23" s="55" t="s">
        <v>99</v>
      </c>
      <c r="Q23" s="88">
        <f t="shared" si="4"/>
        <v>15</v>
      </c>
      <c r="R23" s="103" t="s">
        <v>100</v>
      </c>
      <c r="S23" s="88">
        <f t="shared" si="5"/>
        <v>15</v>
      </c>
      <c r="T23" s="97" t="s">
        <v>101</v>
      </c>
      <c r="U23" s="306">
        <f t="shared" si="0"/>
        <v>15</v>
      </c>
      <c r="V23" s="55" t="s">
        <v>694</v>
      </c>
      <c r="W23" s="97" t="s">
        <v>155</v>
      </c>
      <c r="X23" s="88">
        <f t="shared" si="9"/>
        <v>15</v>
      </c>
      <c r="Y23" s="103" t="s">
        <v>695</v>
      </c>
      <c r="Z23" s="103" t="s">
        <v>108</v>
      </c>
      <c r="AA23" s="88">
        <f t="shared" si="6"/>
        <v>15</v>
      </c>
      <c r="AB23" s="103" t="s">
        <v>696</v>
      </c>
      <c r="AC23" s="103" t="s">
        <v>110</v>
      </c>
      <c r="AD23" s="88">
        <f t="shared" si="1"/>
        <v>15</v>
      </c>
      <c r="AE23" s="103" t="s">
        <v>137</v>
      </c>
      <c r="AF23" s="103" t="s">
        <v>111</v>
      </c>
      <c r="AG23" s="88">
        <f t="shared" si="7"/>
        <v>15</v>
      </c>
      <c r="AH23" s="103" t="s">
        <v>697</v>
      </c>
      <c r="AI23" s="103" t="s">
        <v>114</v>
      </c>
      <c r="AJ23" s="88">
        <f t="shared" si="8"/>
        <v>10</v>
      </c>
      <c r="AK23" s="63" t="s">
        <v>698</v>
      </c>
      <c r="AL23" s="64">
        <f t="shared" si="2"/>
        <v>100</v>
      </c>
      <c r="AM23" s="96" t="str">
        <f t="shared" si="3"/>
        <v/>
      </c>
      <c r="AN23" s="130">
        <f>ROUND(MIN(AL23:AL27),0)</f>
        <v>100</v>
      </c>
      <c r="AO23" s="126">
        <f>ROUND(MIN(AM23:AM27),0)</f>
        <v>0</v>
      </c>
      <c r="AP23" s="160" t="s">
        <v>117</v>
      </c>
      <c r="AQ23" s="163" t="s">
        <v>118</v>
      </c>
      <c r="AR23" s="130">
        <f t="shared" ref="AR23" si="19">IF(AP23="Faltan causas por gestionar",50,AN23)</f>
        <v>100</v>
      </c>
      <c r="AS23" s="126">
        <f t="shared" ref="AS23" si="20">IF(AP23="Faltan causas por gestionar",50,AO23)</f>
        <v>0</v>
      </c>
      <c r="AT23" s="148">
        <f t="shared" ref="AT23:AU23" si="21">IF(AR23&gt;=96,2,IF(AR23&gt;=86,1,0))</f>
        <v>2</v>
      </c>
      <c r="AU23" s="112">
        <f t="shared" si="21"/>
        <v>0</v>
      </c>
      <c r="AV23" s="112" t="str">
        <f>IF(AW23="","",VLOOKUP(AW23,[8]Tablas!$B$2:$C$6,2,FALSE))</f>
        <v>Improbable</v>
      </c>
      <c r="AW23" s="112">
        <f>IFERROR(+I23-AT23,"")</f>
        <v>2</v>
      </c>
      <c r="AX23" s="112" t="str">
        <f>IF(AY23="","",VLOOKUP(AY23,[8]Tablas!$F$2:$G$6,2,FALSE))</f>
        <v>Moderado</v>
      </c>
      <c r="AY23" s="112">
        <f>IFERROR(IF(K23-AU23&lt;=0,1,K23-AU23),"")</f>
        <v>3</v>
      </c>
      <c r="AZ23" s="118">
        <f>IFERROR(+AY23*AW23,"")</f>
        <v>6</v>
      </c>
      <c r="BA23" s="115" t="str">
        <f>IFERROR(VLOOKUP(AZ23,[8]Tablas!$F$9:$G$22,2,FALSE),"")</f>
        <v>MEDIA</v>
      </c>
      <c r="BB23" s="189" t="str">
        <f>IFERROR(VLOOKUP(BA23,[8]Tablas!$C$25:$D$27,2,FALSE),"")</f>
        <v>Requiere tratamiento</v>
      </c>
      <c r="BC23" s="66">
        <v>1</v>
      </c>
      <c r="BD23" s="213"/>
      <c r="BE23" s="97"/>
      <c r="BF23" s="290"/>
      <c r="BG23" s="290"/>
      <c r="BH23" s="72"/>
    </row>
    <row r="24" spans="1:63" x14ac:dyDescent="0.25">
      <c r="A24" s="184"/>
      <c r="B24" s="137"/>
      <c r="C24" s="137"/>
      <c r="D24" s="292"/>
      <c r="E24" s="202"/>
      <c r="F24" s="202"/>
      <c r="G24" s="294"/>
      <c r="H24" s="146"/>
      <c r="I24" s="119"/>
      <c r="J24" s="137"/>
      <c r="K24" s="119"/>
      <c r="L24" s="119"/>
      <c r="M24" s="116"/>
      <c r="N24" s="7"/>
      <c r="O24" s="5"/>
      <c r="P24" s="5"/>
      <c r="Q24" s="89" t="str">
        <f t="shared" si="4"/>
        <v/>
      </c>
      <c r="R24" s="104"/>
      <c r="S24" s="89" t="str">
        <f t="shared" si="5"/>
        <v/>
      </c>
      <c r="T24" s="98"/>
      <c r="U24" s="89" t="str">
        <f t="shared" si="0"/>
        <v/>
      </c>
      <c r="V24" s="5"/>
      <c r="W24" s="98"/>
      <c r="X24" s="89" t="str">
        <f t="shared" si="9"/>
        <v/>
      </c>
      <c r="Y24" s="104"/>
      <c r="Z24" s="104"/>
      <c r="AA24" s="89" t="str">
        <f t="shared" si="6"/>
        <v/>
      </c>
      <c r="AB24" s="104"/>
      <c r="AC24" s="104"/>
      <c r="AD24" s="89" t="str">
        <f t="shared" si="1"/>
        <v/>
      </c>
      <c r="AE24" s="104"/>
      <c r="AF24" s="104"/>
      <c r="AG24" s="89" t="str">
        <f t="shared" si="7"/>
        <v/>
      </c>
      <c r="AH24" s="104"/>
      <c r="AI24" s="104"/>
      <c r="AJ24" s="89" t="str">
        <f t="shared" si="8"/>
        <v/>
      </c>
      <c r="AK24" s="28"/>
      <c r="AL24" s="16" t="str">
        <f t="shared" si="2"/>
        <v/>
      </c>
      <c r="AM24" s="39" t="str">
        <f t="shared" si="3"/>
        <v/>
      </c>
      <c r="AN24" s="119"/>
      <c r="AO24" s="116"/>
      <c r="AP24" s="161"/>
      <c r="AQ24" s="164"/>
      <c r="AR24" s="119"/>
      <c r="AS24" s="116"/>
      <c r="AT24" s="149"/>
      <c r="AU24" s="113"/>
      <c r="AV24" s="113"/>
      <c r="AW24" s="113"/>
      <c r="AX24" s="113"/>
      <c r="AY24" s="113"/>
      <c r="AZ24" s="119"/>
      <c r="BA24" s="116"/>
      <c r="BB24" s="190"/>
      <c r="BC24" s="26">
        <v>2</v>
      </c>
      <c r="BD24" s="19"/>
      <c r="BE24" s="21"/>
      <c r="BF24" s="21"/>
      <c r="BG24" s="21"/>
      <c r="BH24" s="22"/>
    </row>
    <row r="25" spans="1:63" x14ac:dyDescent="0.25">
      <c r="A25" s="184"/>
      <c r="B25" s="137"/>
      <c r="C25" s="137"/>
      <c r="D25" s="292"/>
      <c r="E25" s="202"/>
      <c r="F25" s="202"/>
      <c r="G25" s="294"/>
      <c r="H25" s="146"/>
      <c r="I25" s="119"/>
      <c r="J25" s="137"/>
      <c r="K25" s="119"/>
      <c r="L25" s="119"/>
      <c r="M25" s="116"/>
      <c r="N25" s="7"/>
      <c r="O25" s="5"/>
      <c r="P25" s="5"/>
      <c r="Q25" s="89" t="str">
        <f t="shared" si="4"/>
        <v/>
      </c>
      <c r="R25" s="104"/>
      <c r="S25" s="89" t="str">
        <f t="shared" si="5"/>
        <v/>
      </c>
      <c r="T25" s="98"/>
      <c r="U25" s="89" t="str">
        <f t="shared" si="0"/>
        <v/>
      </c>
      <c r="V25" s="5"/>
      <c r="W25" s="98"/>
      <c r="X25" s="89" t="str">
        <f t="shared" si="9"/>
        <v/>
      </c>
      <c r="Y25" s="104"/>
      <c r="Z25" s="104"/>
      <c r="AA25" s="89" t="str">
        <f t="shared" si="6"/>
        <v/>
      </c>
      <c r="AB25" s="104"/>
      <c r="AC25" s="104"/>
      <c r="AD25" s="89" t="str">
        <f t="shared" si="1"/>
        <v/>
      </c>
      <c r="AE25" s="104"/>
      <c r="AF25" s="104"/>
      <c r="AG25" s="89" t="str">
        <f t="shared" si="7"/>
        <v/>
      </c>
      <c r="AH25" s="104"/>
      <c r="AI25" s="104"/>
      <c r="AJ25" s="89" t="str">
        <f t="shared" si="8"/>
        <v/>
      </c>
      <c r="AK25" s="28"/>
      <c r="AL25" s="16" t="str">
        <f t="shared" si="2"/>
        <v/>
      </c>
      <c r="AM25" s="39" t="str">
        <f t="shared" si="3"/>
        <v/>
      </c>
      <c r="AN25" s="119"/>
      <c r="AO25" s="116"/>
      <c r="AP25" s="161"/>
      <c r="AQ25" s="164"/>
      <c r="AR25" s="119"/>
      <c r="AS25" s="116"/>
      <c r="AT25" s="149"/>
      <c r="AU25" s="113"/>
      <c r="AV25" s="113"/>
      <c r="AW25" s="113"/>
      <c r="AX25" s="113"/>
      <c r="AY25" s="113"/>
      <c r="AZ25" s="119"/>
      <c r="BA25" s="116"/>
      <c r="BB25" s="190"/>
      <c r="BC25" s="26">
        <v>3</v>
      </c>
      <c r="BD25" s="19"/>
      <c r="BE25" s="21"/>
      <c r="BF25" s="21"/>
      <c r="BG25" s="21"/>
      <c r="BH25" s="22"/>
    </row>
    <row r="26" spans="1:63" x14ac:dyDescent="0.25">
      <c r="A26" s="184"/>
      <c r="B26" s="137"/>
      <c r="C26" s="137"/>
      <c r="D26" s="292"/>
      <c r="E26" s="202"/>
      <c r="F26" s="202"/>
      <c r="G26" s="294"/>
      <c r="H26" s="146"/>
      <c r="I26" s="119"/>
      <c r="J26" s="137"/>
      <c r="K26" s="119"/>
      <c r="L26" s="119"/>
      <c r="M26" s="116"/>
      <c r="N26" s="7"/>
      <c r="O26" s="5"/>
      <c r="P26" s="5"/>
      <c r="Q26" s="89" t="str">
        <f t="shared" si="4"/>
        <v/>
      </c>
      <c r="R26" s="104"/>
      <c r="S26" s="89" t="str">
        <f t="shared" si="5"/>
        <v/>
      </c>
      <c r="T26" s="98"/>
      <c r="U26" s="89" t="str">
        <f t="shared" si="0"/>
        <v/>
      </c>
      <c r="V26" s="5"/>
      <c r="W26" s="98"/>
      <c r="X26" s="89" t="str">
        <f t="shared" si="9"/>
        <v/>
      </c>
      <c r="Y26" s="104"/>
      <c r="Z26" s="104"/>
      <c r="AA26" s="89" t="str">
        <f t="shared" si="6"/>
        <v/>
      </c>
      <c r="AB26" s="104"/>
      <c r="AC26" s="104"/>
      <c r="AD26" s="89" t="str">
        <f t="shared" si="1"/>
        <v/>
      </c>
      <c r="AE26" s="104"/>
      <c r="AF26" s="104"/>
      <c r="AG26" s="89" t="str">
        <f t="shared" si="7"/>
        <v/>
      </c>
      <c r="AH26" s="104"/>
      <c r="AI26" s="104"/>
      <c r="AJ26" s="89" t="str">
        <f t="shared" si="8"/>
        <v/>
      </c>
      <c r="AK26" s="28"/>
      <c r="AL26" s="16" t="str">
        <f t="shared" si="2"/>
        <v/>
      </c>
      <c r="AM26" s="39" t="str">
        <f t="shared" si="3"/>
        <v/>
      </c>
      <c r="AN26" s="119"/>
      <c r="AO26" s="116"/>
      <c r="AP26" s="161"/>
      <c r="AQ26" s="164"/>
      <c r="AR26" s="119"/>
      <c r="AS26" s="116"/>
      <c r="AT26" s="149"/>
      <c r="AU26" s="113"/>
      <c r="AV26" s="113"/>
      <c r="AW26" s="113"/>
      <c r="AX26" s="113"/>
      <c r="AY26" s="113"/>
      <c r="AZ26" s="119"/>
      <c r="BA26" s="116"/>
      <c r="BB26" s="190"/>
      <c r="BC26" s="26">
        <v>4</v>
      </c>
      <c r="BD26" s="19"/>
      <c r="BE26" s="21"/>
      <c r="BF26" s="21"/>
      <c r="BG26" s="21"/>
      <c r="BH26" s="22"/>
    </row>
    <row r="27" spans="1:63" ht="15.75" thickBot="1" x14ac:dyDescent="0.3">
      <c r="A27" s="185"/>
      <c r="B27" s="138"/>
      <c r="C27" s="138"/>
      <c r="D27" s="215"/>
      <c r="E27" s="207"/>
      <c r="F27" s="207"/>
      <c r="G27" s="216"/>
      <c r="H27" s="147"/>
      <c r="I27" s="120"/>
      <c r="J27" s="138"/>
      <c r="K27" s="120"/>
      <c r="L27" s="120"/>
      <c r="M27" s="117"/>
      <c r="N27" s="8"/>
      <c r="O27" s="9"/>
      <c r="P27" s="9"/>
      <c r="Q27" s="90" t="str">
        <f t="shared" si="4"/>
        <v/>
      </c>
      <c r="R27" s="105"/>
      <c r="S27" s="90" t="str">
        <f t="shared" si="5"/>
        <v/>
      </c>
      <c r="T27" s="99"/>
      <c r="U27" s="90" t="str">
        <f t="shared" si="0"/>
        <v/>
      </c>
      <c r="V27" s="9"/>
      <c r="W27" s="99"/>
      <c r="X27" s="90" t="str">
        <f t="shared" si="9"/>
        <v/>
      </c>
      <c r="Y27" s="105"/>
      <c r="Z27" s="105"/>
      <c r="AA27" s="90" t="str">
        <f t="shared" si="6"/>
        <v/>
      </c>
      <c r="AB27" s="105"/>
      <c r="AC27" s="105"/>
      <c r="AD27" s="90" t="str">
        <f t="shared" si="1"/>
        <v/>
      </c>
      <c r="AE27" s="105"/>
      <c r="AF27" s="105"/>
      <c r="AG27" s="90" t="str">
        <f t="shared" si="7"/>
        <v/>
      </c>
      <c r="AH27" s="105"/>
      <c r="AI27" s="105"/>
      <c r="AJ27" s="90" t="str">
        <f t="shared" si="8"/>
        <v/>
      </c>
      <c r="AK27" s="6"/>
      <c r="AL27" s="17" t="str">
        <f t="shared" si="2"/>
        <v/>
      </c>
      <c r="AM27" s="18" t="str">
        <f t="shared" si="3"/>
        <v/>
      </c>
      <c r="AN27" s="120"/>
      <c r="AO27" s="117"/>
      <c r="AP27" s="162"/>
      <c r="AQ27" s="165"/>
      <c r="AR27" s="120"/>
      <c r="AS27" s="117"/>
      <c r="AT27" s="150"/>
      <c r="AU27" s="114"/>
      <c r="AV27" s="114"/>
      <c r="AW27" s="114"/>
      <c r="AX27" s="114"/>
      <c r="AY27" s="114"/>
      <c r="AZ27" s="120"/>
      <c r="BA27" s="117"/>
      <c r="BB27" s="191"/>
      <c r="BC27" s="27">
        <v>5</v>
      </c>
      <c r="BD27" s="20"/>
      <c r="BE27" s="23"/>
      <c r="BF27" s="23"/>
      <c r="BG27" s="23"/>
      <c r="BH27" s="24"/>
    </row>
    <row r="28" spans="1:63" x14ac:dyDescent="0.25">
      <c r="A28" s="186"/>
      <c r="B28" s="121"/>
      <c r="C28" s="121"/>
      <c r="D28" s="125"/>
      <c r="E28" s="121"/>
      <c r="F28" s="131"/>
      <c r="G28" s="132"/>
      <c r="H28" s="121"/>
      <c r="I28" s="111"/>
      <c r="J28" s="121"/>
      <c r="K28" s="111"/>
      <c r="L28" s="111"/>
      <c r="M28" s="111"/>
      <c r="N28" s="73"/>
      <c r="O28" s="73"/>
      <c r="P28" s="73"/>
      <c r="Q28" s="91"/>
      <c r="R28" s="94"/>
      <c r="S28" s="91"/>
      <c r="T28" s="93"/>
      <c r="U28" s="91"/>
      <c r="V28" s="73"/>
      <c r="W28" s="93"/>
      <c r="X28" s="91"/>
      <c r="Y28" s="94"/>
      <c r="Z28" s="94"/>
      <c r="AA28" s="91"/>
      <c r="AB28" s="94"/>
      <c r="AC28" s="94"/>
      <c r="AD28" s="91"/>
      <c r="AE28" s="94"/>
      <c r="AF28" s="94"/>
      <c r="AG28" s="91"/>
      <c r="AH28" s="94"/>
      <c r="AI28" s="94"/>
      <c r="AJ28" s="91"/>
      <c r="AK28" s="94"/>
      <c r="AL28" s="100"/>
      <c r="AM28" s="100"/>
      <c r="AN28" s="122"/>
      <c r="AO28" s="122"/>
      <c r="AP28" s="123"/>
      <c r="AQ28" s="124"/>
      <c r="AR28" s="122"/>
      <c r="AS28" s="122"/>
      <c r="AT28" s="111"/>
      <c r="AU28" s="111"/>
      <c r="AV28" s="111"/>
      <c r="AW28" s="111"/>
      <c r="AX28" s="111"/>
      <c r="AY28" s="111"/>
      <c r="AZ28" s="111"/>
      <c r="BA28" s="111"/>
      <c r="BB28" s="111"/>
      <c r="BC28" s="78"/>
      <c r="BD28" s="79"/>
      <c r="BE28" s="80"/>
      <c r="BF28" s="80"/>
      <c r="BG28" s="80"/>
      <c r="BH28" s="80"/>
      <c r="BI28" s="265"/>
      <c r="BJ28" s="265"/>
      <c r="BK28" s="265"/>
    </row>
    <row r="29" spans="1:63" x14ac:dyDescent="0.25">
      <c r="A29" s="186"/>
      <c r="B29" s="121"/>
      <c r="C29" s="121"/>
      <c r="D29" s="125"/>
      <c r="E29" s="121"/>
      <c r="F29" s="131"/>
      <c r="G29" s="132"/>
      <c r="H29" s="121"/>
      <c r="I29" s="111"/>
      <c r="J29" s="121"/>
      <c r="K29" s="111"/>
      <c r="L29" s="111"/>
      <c r="M29" s="111"/>
      <c r="N29" s="73"/>
      <c r="O29" s="73"/>
      <c r="P29" s="73"/>
      <c r="Q29" s="91"/>
      <c r="R29" s="94"/>
      <c r="S29" s="91"/>
      <c r="T29" s="93"/>
      <c r="U29" s="91"/>
      <c r="V29" s="73"/>
      <c r="W29" s="93"/>
      <c r="X29" s="91"/>
      <c r="Y29" s="94"/>
      <c r="Z29" s="94"/>
      <c r="AA29" s="91"/>
      <c r="AB29" s="94"/>
      <c r="AC29" s="94"/>
      <c r="AD29" s="91"/>
      <c r="AE29" s="94"/>
      <c r="AF29" s="94"/>
      <c r="AG29" s="91"/>
      <c r="AH29" s="94"/>
      <c r="AI29" s="94"/>
      <c r="AJ29" s="91"/>
      <c r="AK29" s="94"/>
      <c r="AL29" s="100"/>
      <c r="AM29" s="100"/>
      <c r="AN29" s="111"/>
      <c r="AO29" s="111"/>
      <c r="AP29" s="123"/>
      <c r="AQ29" s="124"/>
      <c r="AR29" s="111"/>
      <c r="AS29" s="111"/>
      <c r="AT29" s="111"/>
      <c r="AU29" s="111"/>
      <c r="AV29" s="111"/>
      <c r="AW29" s="111"/>
      <c r="AX29" s="111"/>
      <c r="AY29" s="111"/>
      <c r="AZ29" s="111"/>
      <c r="BA29" s="111"/>
      <c r="BB29" s="111"/>
      <c r="BC29" s="81"/>
      <c r="BD29" s="79"/>
      <c r="BE29" s="80"/>
      <c r="BF29" s="80"/>
      <c r="BG29" s="80"/>
      <c r="BH29" s="80"/>
      <c r="BI29" s="265"/>
      <c r="BJ29" s="265"/>
      <c r="BK29" s="265"/>
    </row>
    <row r="30" spans="1:63" x14ac:dyDescent="0.25">
      <c r="A30" s="186"/>
      <c r="B30" s="121"/>
      <c r="C30" s="121"/>
      <c r="D30" s="125"/>
      <c r="E30" s="121"/>
      <c r="F30" s="131"/>
      <c r="G30" s="132"/>
      <c r="H30" s="121"/>
      <c r="I30" s="111"/>
      <c r="J30" s="121"/>
      <c r="K30" s="111"/>
      <c r="L30" s="111"/>
      <c r="M30" s="111"/>
      <c r="N30" s="73"/>
      <c r="O30" s="73"/>
      <c r="P30" s="73"/>
      <c r="Q30" s="91"/>
      <c r="R30" s="94"/>
      <c r="S30" s="91"/>
      <c r="T30" s="93"/>
      <c r="U30" s="91"/>
      <c r="V30" s="73"/>
      <c r="W30" s="93"/>
      <c r="X30" s="91"/>
      <c r="Y30" s="94"/>
      <c r="Z30" s="94"/>
      <c r="AA30" s="91"/>
      <c r="AB30" s="94"/>
      <c r="AC30" s="94"/>
      <c r="AD30" s="91"/>
      <c r="AE30" s="94"/>
      <c r="AF30" s="94"/>
      <c r="AG30" s="91"/>
      <c r="AH30" s="94"/>
      <c r="AI30" s="94"/>
      <c r="AJ30" s="91"/>
      <c r="AK30" s="94"/>
      <c r="AL30" s="100"/>
      <c r="AM30" s="100"/>
      <c r="AN30" s="111"/>
      <c r="AO30" s="111"/>
      <c r="AP30" s="123"/>
      <c r="AQ30" s="124"/>
      <c r="AR30" s="111"/>
      <c r="AS30" s="111"/>
      <c r="AT30" s="111"/>
      <c r="AU30" s="111"/>
      <c r="AV30" s="111"/>
      <c r="AW30" s="111"/>
      <c r="AX30" s="111"/>
      <c r="AY30" s="111"/>
      <c r="AZ30" s="111"/>
      <c r="BA30" s="111"/>
      <c r="BB30" s="111"/>
      <c r="BC30" s="81"/>
      <c r="BD30" s="79"/>
      <c r="BE30" s="80"/>
      <c r="BF30" s="80"/>
      <c r="BG30" s="80"/>
      <c r="BH30" s="80"/>
      <c r="BI30" s="265"/>
      <c r="BJ30" s="265"/>
      <c r="BK30" s="265"/>
    </row>
    <row r="31" spans="1:63" x14ac:dyDescent="0.25">
      <c r="A31" s="186"/>
      <c r="B31" s="121"/>
      <c r="C31" s="121"/>
      <c r="D31" s="125"/>
      <c r="E31" s="121"/>
      <c r="F31" s="131"/>
      <c r="G31" s="132"/>
      <c r="H31" s="121"/>
      <c r="I31" s="111"/>
      <c r="J31" s="121"/>
      <c r="K31" s="111"/>
      <c r="L31" s="111"/>
      <c r="M31" s="111"/>
      <c r="N31" s="73"/>
      <c r="O31" s="73"/>
      <c r="P31" s="73"/>
      <c r="Q31" s="91"/>
      <c r="R31" s="94"/>
      <c r="S31" s="91"/>
      <c r="T31" s="93"/>
      <c r="U31" s="91"/>
      <c r="V31" s="73"/>
      <c r="W31" s="93"/>
      <c r="X31" s="91"/>
      <c r="Y31" s="94"/>
      <c r="Z31" s="94"/>
      <c r="AA31" s="91"/>
      <c r="AB31" s="94"/>
      <c r="AC31" s="94"/>
      <c r="AD31" s="91"/>
      <c r="AE31" s="94"/>
      <c r="AF31" s="94"/>
      <c r="AG31" s="91"/>
      <c r="AH31" s="94"/>
      <c r="AI31" s="94"/>
      <c r="AJ31" s="91"/>
      <c r="AK31" s="94"/>
      <c r="AL31" s="100"/>
      <c r="AM31" s="100"/>
      <c r="AN31" s="111"/>
      <c r="AO31" s="111"/>
      <c r="AP31" s="123"/>
      <c r="AQ31" s="124"/>
      <c r="AR31" s="111"/>
      <c r="AS31" s="111"/>
      <c r="AT31" s="111"/>
      <c r="AU31" s="111"/>
      <c r="AV31" s="111"/>
      <c r="AW31" s="111"/>
      <c r="AX31" s="111"/>
      <c r="AY31" s="111"/>
      <c r="AZ31" s="111"/>
      <c r="BA31" s="111"/>
      <c r="BB31" s="111"/>
      <c r="BC31" s="81"/>
      <c r="BD31" s="79"/>
      <c r="BE31" s="80"/>
      <c r="BF31" s="80"/>
      <c r="BG31" s="80"/>
      <c r="BH31" s="80"/>
      <c r="BI31" s="265"/>
      <c r="BJ31" s="265"/>
      <c r="BK31" s="265"/>
    </row>
    <row r="32" spans="1:63" x14ac:dyDescent="0.25">
      <c r="A32" s="186"/>
      <c r="B32" s="121"/>
      <c r="C32" s="121"/>
      <c r="D32" s="125"/>
      <c r="E32" s="121"/>
      <c r="F32" s="131"/>
      <c r="G32" s="132"/>
      <c r="H32" s="121"/>
      <c r="I32" s="111"/>
      <c r="J32" s="121"/>
      <c r="K32" s="111"/>
      <c r="L32" s="111"/>
      <c r="M32" s="111"/>
      <c r="N32" s="73"/>
      <c r="O32" s="73"/>
      <c r="P32" s="73"/>
      <c r="Q32" s="91"/>
      <c r="R32" s="94"/>
      <c r="S32" s="91"/>
      <c r="T32" s="93"/>
      <c r="U32" s="91"/>
      <c r="V32" s="73"/>
      <c r="W32" s="93"/>
      <c r="X32" s="91"/>
      <c r="Y32" s="94"/>
      <c r="Z32" s="94"/>
      <c r="AA32" s="91"/>
      <c r="AB32" s="94"/>
      <c r="AC32" s="94"/>
      <c r="AD32" s="91"/>
      <c r="AE32" s="94"/>
      <c r="AF32" s="94"/>
      <c r="AG32" s="91"/>
      <c r="AH32" s="94"/>
      <c r="AI32" s="94"/>
      <c r="AJ32" s="91"/>
      <c r="AK32" s="94"/>
      <c r="AL32" s="100"/>
      <c r="AM32" s="100"/>
      <c r="AN32" s="111"/>
      <c r="AO32" s="111"/>
      <c r="AP32" s="123"/>
      <c r="AQ32" s="124"/>
      <c r="AR32" s="111"/>
      <c r="AS32" s="111"/>
      <c r="AT32" s="111"/>
      <c r="AU32" s="111"/>
      <c r="AV32" s="111"/>
      <c r="AW32" s="111"/>
      <c r="AX32" s="111"/>
      <c r="AY32" s="111"/>
      <c r="AZ32" s="111"/>
      <c r="BA32" s="111"/>
      <c r="BB32" s="111"/>
      <c r="BC32" s="81"/>
      <c r="BD32" s="79"/>
      <c r="BE32" s="80"/>
      <c r="BF32" s="80"/>
      <c r="BG32" s="80"/>
      <c r="BH32" s="80"/>
      <c r="BI32" s="265"/>
      <c r="BJ32" s="265"/>
      <c r="BK32" s="265"/>
    </row>
    <row r="33" spans="1:63" x14ac:dyDescent="0.25">
      <c r="A33" s="186"/>
      <c r="B33" s="121"/>
      <c r="C33" s="121"/>
      <c r="D33" s="125"/>
      <c r="E33" s="121"/>
      <c r="F33" s="131"/>
      <c r="G33" s="132"/>
      <c r="H33" s="121"/>
      <c r="I33" s="111"/>
      <c r="J33" s="121"/>
      <c r="K33" s="111"/>
      <c r="L33" s="111"/>
      <c r="M33" s="111"/>
      <c r="N33" s="73"/>
      <c r="O33" s="73"/>
      <c r="P33" s="73"/>
      <c r="Q33" s="91"/>
      <c r="R33" s="94"/>
      <c r="S33" s="91"/>
      <c r="T33" s="93"/>
      <c r="U33" s="91"/>
      <c r="V33" s="73"/>
      <c r="W33" s="93"/>
      <c r="X33" s="91"/>
      <c r="Y33" s="94"/>
      <c r="Z33" s="94"/>
      <c r="AA33" s="91"/>
      <c r="AB33" s="94"/>
      <c r="AC33" s="94"/>
      <c r="AD33" s="91"/>
      <c r="AE33" s="94"/>
      <c r="AF33" s="94"/>
      <c r="AG33" s="91"/>
      <c r="AH33" s="94"/>
      <c r="AI33" s="94"/>
      <c r="AJ33" s="91"/>
      <c r="AK33" s="94"/>
      <c r="AL33" s="100"/>
      <c r="AM33" s="100"/>
      <c r="AN33" s="122"/>
      <c r="AO33" s="122"/>
      <c r="AP33" s="123"/>
      <c r="AQ33" s="124"/>
      <c r="AR33" s="122"/>
      <c r="AS33" s="122"/>
      <c r="AT33" s="111"/>
      <c r="AU33" s="111"/>
      <c r="AV33" s="111"/>
      <c r="AW33" s="111"/>
      <c r="AX33" s="111"/>
      <c r="AY33" s="111"/>
      <c r="AZ33" s="111"/>
      <c r="BA33" s="111"/>
      <c r="BB33" s="111"/>
      <c r="BC33" s="78"/>
      <c r="BD33" s="79"/>
      <c r="BE33" s="80"/>
      <c r="BF33" s="80"/>
      <c r="BG33" s="80"/>
      <c r="BH33" s="80"/>
      <c r="BI33" s="265"/>
      <c r="BJ33" s="265"/>
      <c r="BK33" s="265"/>
    </row>
    <row r="34" spans="1:63" x14ac:dyDescent="0.25">
      <c r="A34" s="186"/>
      <c r="B34" s="121"/>
      <c r="C34" s="121"/>
      <c r="D34" s="125"/>
      <c r="E34" s="121"/>
      <c r="F34" s="131"/>
      <c r="G34" s="132"/>
      <c r="H34" s="121"/>
      <c r="I34" s="111"/>
      <c r="J34" s="121"/>
      <c r="K34" s="111"/>
      <c r="L34" s="111"/>
      <c r="M34" s="111"/>
      <c r="N34" s="73"/>
      <c r="O34" s="73"/>
      <c r="P34" s="73"/>
      <c r="Q34" s="91"/>
      <c r="R34" s="94"/>
      <c r="S34" s="91"/>
      <c r="T34" s="93"/>
      <c r="U34" s="91"/>
      <c r="V34" s="73"/>
      <c r="W34" s="93"/>
      <c r="X34" s="91"/>
      <c r="Y34" s="94"/>
      <c r="Z34" s="94"/>
      <c r="AA34" s="91"/>
      <c r="AB34" s="94"/>
      <c r="AC34" s="94"/>
      <c r="AD34" s="91"/>
      <c r="AE34" s="94"/>
      <c r="AF34" s="94"/>
      <c r="AG34" s="91"/>
      <c r="AH34" s="94"/>
      <c r="AI34" s="94"/>
      <c r="AJ34" s="91"/>
      <c r="AK34" s="94"/>
      <c r="AL34" s="100"/>
      <c r="AM34" s="100"/>
      <c r="AN34" s="111"/>
      <c r="AO34" s="111"/>
      <c r="AP34" s="123"/>
      <c r="AQ34" s="124"/>
      <c r="AR34" s="111"/>
      <c r="AS34" s="111"/>
      <c r="AT34" s="111"/>
      <c r="AU34" s="111"/>
      <c r="AV34" s="111"/>
      <c r="AW34" s="111"/>
      <c r="AX34" s="111"/>
      <c r="AY34" s="111"/>
      <c r="AZ34" s="111"/>
      <c r="BA34" s="111"/>
      <c r="BB34" s="111"/>
      <c r="BC34" s="81"/>
      <c r="BD34" s="79"/>
      <c r="BE34" s="80"/>
      <c r="BF34" s="80"/>
      <c r="BG34" s="80"/>
      <c r="BH34" s="80"/>
      <c r="BI34" s="265"/>
      <c r="BJ34" s="265"/>
      <c r="BK34" s="265"/>
    </row>
    <row r="35" spans="1:63" x14ac:dyDescent="0.25">
      <c r="A35" s="186"/>
      <c r="B35" s="121"/>
      <c r="C35" s="121"/>
      <c r="D35" s="125"/>
      <c r="E35" s="121"/>
      <c r="F35" s="131"/>
      <c r="G35" s="132"/>
      <c r="H35" s="121"/>
      <c r="I35" s="111"/>
      <c r="J35" s="121"/>
      <c r="K35" s="111"/>
      <c r="L35" s="111"/>
      <c r="M35" s="111"/>
      <c r="N35" s="73"/>
      <c r="O35" s="73"/>
      <c r="P35" s="73"/>
      <c r="Q35" s="91"/>
      <c r="R35" s="94"/>
      <c r="S35" s="91"/>
      <c r="T35" s="93"/>
      <c r="U35" s="91"/>
      <c r="V35" s="73"/>
      <c r="W35" s="93"/>
      <c r="X35" s="91"/>
      <c r="Y35" s="94"/>
      <c r="Z35" s="94"/>
      <c r="AA35" s="91"/>
      <c r="AB35" s="94"/>
      <c r="AC35" s="94"/>
      <c r="AD35" s="91"/>
      <c r="AE35" s="94"/>
      <c r="AF35" s="94"/>
      <c r="AG35" s="91"/>
      <c r="AH35" s="94"/>
      <c r="AI35" s="94"/>
      <c r="AJ35" s="91"/>
      <c r="AK35" s="94"/>
      <c r="AL35" s="100"/>
      <c r="AM35" s="100"/>
      <c r="AN35" s="111"/>
      <c r="AO35" s="111"/>
      <c r="AP35" s="123"/>
      <c r="AQ35" s="124"/>
      <c r="AR35" s="111"/>
      <c r="AS35" s="111"/>
      <c r="AT35" s="111"/>
      <c r="AU35" s="111"/>
      <c r="AV35" s="111"/>
      <c r="AW35" s="111"/>
      <c r="AX35" s="111"/>
      <c r="AY35" s="111"/>
      <c r="AZ35" s="111"/>
      <c r="BA35" s="111"/>
      <c r="BB35" s="111"/>
      <c r="BC35" s="81"/>
      <c r="BD35" s="79"/>
      <c r="BE35" s="80"/>
      <c r="BF35" s="80"/>
      <c r="BG35" s="80"/>
      <c r="BH35" s="80"/>
      <c r="BI35" s="265"/>
      <c r="BJ35" s="265"/>
      <c r="BK35" s="265"/>
    </row>
    <row r="36" spans="1:63" x14ac:dyDescent="0.25">
      <c r="A36" s="186"/>
      <c r="B36" s="121"/>
      <c r="C36" s="121"/>
      <c r="D36" s="125"/>
      <c r="E36" s="121"/>
      <c r="F36" s="131"/>
      <c r="G36" s="132"/>
      <c r="H36" s="121"/>
      <c r="I36" s="111"/>
      <c r="J36" s="121"/>
      <c r="K36" s="111"/>
      <c r="L36" s="111"/>
      <c r="M36" s="111"/>
      <c r="N36" s="73"/>
      <c r="O36" s="73"/>
      <c r="P36" s="73"/>
      <c r="Q36" s="91"/>
      <c r="R36" s="94"/>
      <c r="S36" s="91"/>
      <c r="T36" s="93"/>
      <c r="U36" s="91"/>
      <c r="V36" s="73"/>
      <c r="W36" s="93"/>
      <c r="X36" s="91"/>
      <c r="Y36" s="94"/>
      <c r="Z36" s="94"/>
      <c r="AA36" s="91"/>
      <c r="AB36" s="94"/>
      <c r="AC36" s="94"/>
      <c r="AD36" s="91"/>
      <c r="AE36" s="94"/>
      <c r="AF36" s="94"/>
      <c r="AG36" s="91"/>
      <c r="AH36" s="94"/>
      <c r="AI36" s="94"/>
      <c r="AJ36" s="91"/>
      <c r="AK36" s="94"/>
      <c r="AL36" s="100"/>
      <c r="AM36" s="100"/>
      <c r="AN36" s="111"/>
      <c r="AO36" s="111"/>
      <c r="AP36" s="123"/>
      <c r="AQ36" s="124"/>
      <c r="AR36" s="111"/>
      <c r="AS36" s="111"/>
      <c r="AT36" s="111"/>
      <c r="AU36" s="111"/>
      <c r="AV36" s="111"/>
      <c r="AW36" s="111"/>
      <c r="AX36" s="111"/>
      <c r="AY36" s="111"/>
      <c r="AZ36" s="111"/>
      <c r="BA36" s="111"/>
      <c r="BB36" s="111"/>
      <c r="BC36" s="81"/>
      <c r="BD36" s="79"/>
      <c r="BE36" s="80"/>
      <c r="BF36" s="80"/>
      <c r="BG36" s="80"/>
      <c r="BH36" s="80"/>
      <c r="BI36" s="265"/>
      <c r="BJ36" s="265"/>
      <c r="BK36" s="265"/>
    </row>
    <row r="37" spans="1:63" x14ac:dyDescent="0.25">
      <c r="A37" s="186"/>
      <c r="B37" s="121"/>
      <c r="C37" s="121"/>
      <c r="D37" s="125"/>
      <c r="E37" s="121"/>
      <c r="F37" s="131"/>
      <c r="G37" s="132"/>
      <c r="H37" s="121"/>
      <c r="I37" s="111"/>
      <c r="J37" s="121"/>
      <c r="K37" s="111"/>
      <c r="L37" s="111"/>
      <c r="M37" s="111"/>
      <c r="N37" s="73"/>
      <c r="O37" s="73"/>
      <c r="P37" s="73"/>
      <c r="Q37" s="91"/>
      <c r="R37" s="94"/>
      <c r="S37" s="91"/>
      <c r="T37" s="93"/>
      <c r="U37" s="91"/>
      <c r="V37" s="73"/>
      <c r="W37" s="93"/>
      <c r="X37" s="91"/>
      <c r="Y37" s="94"/>
      <c r="Z37" s="94"/>
      <c r="AA37" s="91"/>
      <c r="AB37" s="94"/>
      <c r="AC37" s="94"/>
      <c r="AD37" s="91"/>
      <c r="AE37" s="94"/>
      <c r="AF37" s="94"/>
      <c r="AG37" s="91"/>
      <c r="AH37" s="94"/>
      <c r="AI37" s="94"/>
      <c r="AJ37" s="91"/>
      <c r="AK37" s="94"/>
      <c r="AL37" s="100"/>
      <c r="AM37" s="100"/>
      <c r="AN37" s="111"/>
      <c r="AO37" s="111"/>
      <c r="AP37" s="123"/>
      <c r="AQ37" s="124"/>
      <c r="AR37" s="111"/>
      <c r="AS37" s="111"/>
      <c r="AT37" s="111"/>
      <c r="AU37" s="111"/>
      <c r="AV37" s="111"/>
      <c r="AW37" s="111"/>
      <c r="AX37" s="111"/>
      <c r="AY37" s="111"/>
      <c r="AZ37" s="111"/>
      <c r="BA37" s="111"/>
      <c r="BB37" s="111"/>
      <c r="BC37" s="81"/>
      <c r="BD37" s="79"/>
      <c r="BE37" s="80"/>
      <c r="BF37" s="80"/>
      <c r="BG37" s="80"/>
      <c r="BH37" s="80"/>
      <c r="BI37" s="265"/>
      <c r="BJ37" s="265"/>
      <c r="BK37" s="265"/>
    </row>
    <row r="38" spans="1:63" x14ac:dyDescent="0.25">
      <c r="A38" s="186"/>
      <c r="B38" s="121"/>
      <c r="C38" s="121"/>
      <c r="D38" s="125"/>
      <c r="E38" s="121"/>
      <c r="F38" s="131"/>
      <c r="G38" s="132"/>
      <c r="H38" s="121"/>
      <c r="I38" s="111"/>
      <c r="J38" s="121"/>
      <c r="K38" s="111"/>
      <c r="L38" s="111"/>
      <c r="M38" s="111"/>
      <c r="N38" s="73"/>
      <c r="O38" s="73"/>
      <c r="P38" s="73"/>
      <c r="Q38" s="91"/>
      <c r="R38" s="94"/>
      <c r="S38" s="91"/>
      <c r="T38" s="93"/>
      <c r="U38" s="91"/>
      <c r="V38" s="73"/>
      <c r="W38" s="93"/>
      <c r="X38" s="91"/>
      <c r="Y38" s="94"/>
      <c r="Z38" s="94"/>
      <c r="AA38" s="91"/>
      <c r="AB38" s="94"/>
      <c r="AC38" s="94"/>
      <c r="AD38" s="91"/>
      <c r="AE38" s="94"/>
      <c r="AF38" s="94"/>
      <c r="AG38" s="91"/>
      <c r="AH38" s="94"/>
      <c r="AI38" s="94"/>
      <c r="AJ38" s="91"/>
      <c r="AK38" s="94"/>
      <c r="AL38" s="100"/>
      <c r="AM38" s="100"/>
      <c r="AN38" s="122"/>
      <c r="AO38" s="122"/>
      <c r="AP38" s="123"/>
      <c r="AQ38" s="124"/>
      <c r="AR38" s="122"/>
      <c r="AS38" s="122"/>
      <c r="AT38" s="111"/>
      <c r="AU38" s="111"/>
      <c r="AV38" s="111"/>
      <c r="AW38" s="111"/>
      <c r="AX38" s="111"/>
      <c r="AY38" s="111"/>
      <c r="AZ38" s="111"/>
      <c r="BA38" s="111"/>
      <c r="BB38" s="111"/>
      <c r="BC38" s="78"/>
      <c r="BD38" s="79"/>
      <c r="BE38" s="80"/>
      <c r="BF38" s="80"/>
      <c r="BG38" s="80"/>
      <c r="BH38" s="80"/>
      <c r="BI38" s="265"/>
      <c r="BJ38" s="265"/>
      <c r="BK38" s="265"/>
    </row>
    <row r="39" spans="1:63" x14ac:dyDescent="0.25">
      <c r="A39" s="186"/>
      <c r="B39" s="121"/>
      <c r="C39" s="121"/>
      <c r="D39" s="125"/>
      <c r="E39" s="121"/>
      <c r="F39" s="131"/>
      <c r="G39" s="132"/>
      <c r="H39" s="121"/>
      <c r="I39" s="111"/>
      <c r="J39" s="121"/>
      <c r="K39" s="111"/>
      <c r="L39" s="111"/>
      <c r="M39" s="111"/>
      <c r="N39" s="73"/>
      <c r="O39" s="73"/>
      <c r="P39" s="73"/>
      <c r="Q39" s="91"/>
      <c r="R39" s="94"/>
      <c r="S39" s="91"/>
      <c r="T39" s="93"/>
      <c r="U39" s="91"/>
      <c r="V39" s="73"/>
      <c r="W39" s="93"/>
      <c r="X39" s="91"/>
      <c r="Y39" s="94"/>
      <c r="Z39" s="94"/>
      <c r="AA39" s="91"/>
      <c r="AB39" s="94"/>
      <c r="AC39" s="94"/>
      <c r="AD39" s="91"/>
      <c r="AE39" s="94"/>
      <c r="AF39" s="94"/>
      <c r="AG39" s="91"/>
      <c r="AH39" s="94"/>
      <c r="AI39" s="94"/>
      <c r="AJ39" s="91"/>
      <c r="AK39" s="94"/>
      <c r="AL39" s="100"/>
      <c r="AM39" s="100"/>
      <c r="AN39" s="111"/>
      <c r="AO39" s="111"/>
      <c r="AP39" s="123"/>
      <c r="AQ39" s="124"/>
      <c r="AR39" s="111"/>
      <c r="AS39" s="111"/>
      <c r="AT39" s="111"/>
      <c r="AU39" s="111"/>
      <c r="AV39" s="111"/>
      <c r="AW39" s="111"/>
      <c r="AX39" s="111"/>
      <c r="AY39" s="111"/>
      <c r="AZ39" s="111"/>
      <c r="BA39" s="111"/>
      <c r="BB39" s="111"/>
      <c r="BC39" s="81"/>
      <c r="BD39" s="79"/>
      <c r="BE39" s="80"/>
      <c r="BF39" s="80"/>
      <c r="BG39" s="80"/>
      <c r="BH39" s="80"/>
      <c r="BI39" s="265"/>
      <c r="BJ39" s="265"/>
      <c r="BK39" s="265"/>
    </row>
    <row r="40" spans="1:63" x14ac:dyDescent="0.25">
      <c r="A40" s="186"/>
      <c r="B40" s="121"/>
      <c r="C40" s="121"/>
      <c r="D40" s="125"/>
      <c r="E40" s="121"/>
      <c r="F40" s="131"/>
      <c r="G40" s="132"/>
      <c r="H40" s="121"/>
      <c r="I40" s="111"/>
      <c r="J40" s="121"/>
      <c r="K40" s="111"/>
      <c r="L40" s="111"/>
      <c r="M40" s="111"/>
      <c r="N40" s="73"/>
      <c r="O40" s="73"/>
      <c r="P40" s="73"/>
      <c r="Q40" s="91"/>
      <c r="R40" s="94"/>
      <c r="S40" s="91"/>
      <c r="T40" s="93"/>
      <c r="U40" s="91"/>
      <c r="V40" s="73"/>
      <c r="W40" s="93"/>
      <c r="X40" s="91"/>
      <c r="Y40" s="94"/>
      <c r="Z40" s="94"/>
      <c r="AA40" s="91"/>
      <c r="AB40" s="94"/>
      <c r="AC40" s="94"/>
      <c r="AD40" s="91"/>
      <c r="AE40" s="94"/>
      <c r="AF40" s="94"/>
      <c r="AG40" s="91"/>
      <c r="AH40" s="94"/>
      <c r="AI40" s="94"/>
      <c r="AJ40" s="91"/>
      <c r="AK40" s="94"/>
      <c r="AL40" s="100"/>
      <c r="AM40" s="100"/>
      <c r="AN40" s="111"/>
      <c r="AO40" s="111"/>
      <c r="AP40" s="123"/>
      <c r="AQ40" s="124"/>
      <c r="AR40" s="111"/>
      <c r="AS40" s="111"/>
      <c r="AT40" s="111"/>
      <c r="AU40" s="111"/>
      <c r="AV40" s="111"/>
      <c r="AW40" s="111"/>
      <c r="AX40" s="111"/>
      <c r="AY40" s="111"/>
      <c r="AZ40" s="111"/>
      <c r="BA40" s="111"/>
      <c r="BB40" s="111"/>
      <c r="BC40" s="81"/>
      <c r="BD40" s="79"/>
      <c r="BE40" s="80"/>
      <c r="BF40" s="80"/>
      <c r="BG40" s="80"/>
      <c r="BH40" s="80"/>
      <c r="BI40" s="265"/>
      <c r="BJ40" s="265"/>
      <c r="BK40" s="265"/>
    </row>
    <row r="41" spans="1:63" x14ac:dyDescent="0.25">
      <c r="A41" s="186"/>
      <c r="B41" s="121"/>
      <c r="C41" s="121"/>
      <c r="D41" s="125"/>
      <c r="E41" s="121"/>
      <c r="F41" s="131"/>
      <c r="G41" s="132"/>
      <c r="H41" s="121"/>
      <c r="I41" s="111"/>
      <c r="J41" s="121"/>
      <c r="K41" s="111"/>
      <c r="L41" s="111"/>
      <c r="M41" s="111"/>
      <c r="N41" s="73"/>
      <c r="O41" s="73"/>
      <c r="P41" s="73"/>
      <c r="Q41" s="91"/>
      <c r="R41" s="94"/>
      <c r="S41" s="91"/>
      <c r="T41" s="93"/>
      <c r="U41" s="91"/>
      <c r="V41" s="73"/>
      <c r="W41" s="93"/>
      <c r="X41" s="91"/>
      <c r="Y41" s="94"/>
      <c r="Z41" s="94"/>
      <c r="AA41" s="91"/>
      <c r="AB41" s="94"/>
      <c r="AC41" s="94"/>
      <c r="AD41" s="91"/>
      <c r="AE41" s="94"/>
      <c r="AF41" s="94"/>
      <c r="AG41" s="91"/>
      <c r="AH41" s="94"/>
      <c r="AI41" s="94"/>
      <c r="AJ41" s="91"/>
      <c r="AK41" s="94"/>
      <c r="AL41" s="100"/>
      <c r="AM41" s="100"/>
      <c r="AN41" s="111"/>
      <c r="AO41" s="111"/>
      <c r="AP41" s="123"/>
      <c r="AQ41" s="124"/>
      <c r="AR41" s="111"/>
      <c r="AS41" s="111"/>
      <c r="AT41" s="111"/>
      <c r="AU41" s="111"/>
      <c r="AV41" s="111"/>
      <c r="AW41" s="111"/>
      <c r="AX41" s="111"/>
      <c r="AY41" s="111"/>
      <c r="AZ41" s="111"/>
      <c r="BA41" s="111"/>
      <c r="BB41" s="111"/>
      <c r="BC41" s="81"/>
      <c r="BD41" s="79"/>
      <c r="BE41" s="80"/>
      <c r="BF41" s="80"/>
      <c r="BG41" s="80"/>
      <c r="BH41" s="80"/>
      <c r="BI41" s="265"/>
      <c r="BJ41" s="265"/>
      <c r="BK41" s="265"/>
    </row>
    <row r="42" spans="1:63" x14ac:dyDescent="0.25">
      <c r="A42" s="186"/>
      <c r="B42" s="121"/>
      <c r="C42" s="121"/>
      <c r="D42" s="125"/>
      <c r="E42" s="121"/>
      <c r="F42" s="131"/>
      <c r="G42" s="132"/>
      <c r="H42" s="121"/>
      <c r="I42" s="111"/>
      <c r="J42" s="121"/>
      <c r="K42" s="111"/>
      <c r="L42" s="111"/>
      <c r="M42" s="111"/>
      <c r="N42" s="73"/>
      <c r="O42" s="73"/>
      <c r="P42" s="73"/>
      <c r="Q42" s="91"/>
      <c r="R42" s="94"/>
      <c r="S42" s="91"/>
      <c r="T42" s="93"/>
      <c r="U42" s="91"/>
      <c r="V42" s="73"/>
      <c r="W42" s="93"/>
      <c r="X42" s="91"/>
      <c r="Y42" s="94"/>
      <c r="Z42" s="94"/>
      <c r="AA42" s="91"/>
      <c r="AB42" s="94"/>
      <c r="AC42" s="94"/>
      <c r="AD42" s="91"/>
      <c r="AE42" s="94"/>
      <c r="AF42" s="94"/>
      <c r="AG42" s="91"/>
      <c r="AH42" s="94"/>
      <c r="AI42" s="94"/>
      <c r="AJ42" s="91"/>
      <c r="AK42" s="94"/>
      <c r="AL42" s="100"/>
      <c r="AM42" s="100"/>
      <c r="AN42" s="111"/>
      <c r="AO42" s="111"/>
      <c r="AP42" s="123"/>
      <c r="AQ42" s="124"/>
      <c r="AR42" s="111"/>
      <c r="AS42" s="111"/>
      <c r="AT42" s="111"/>
      <c r="AU42" s="111"/>
      <c r="AV42" s="111"/>
      <c r="AW42" s="111"/>
      <c r="AX42" s="111"/>
      <c r="AY42" s="111"/>
      <c r="AZ42" s="111"/>
      <c r="BA42" s="111"/>
      <c r="BB42" s="111"/>
      <c r="BC42" s="81"/>
      <c r="BD42" s="79"/>
      <c r="BE42" s="80"/>
      <c r="BF42" s="80"/>
      <c r="BG42" s="80"/>
      <c r="BH42" s="80"/>
      <c r="BI42" s="265"/>
      <c r="BJ42" s="265"/>
      <c r="BK42" s="265"/>
    </row>
    <row r="43" spans="1:63" x14ac:dyDescent="0.25">
      <c r="A43" s="186"/>
      <c r="B43" s="121"/>
      <c r="C43" s="121"/>
      <c r="D43" s="125"/>
      <c r="E43" s="121"/>
      <c r="F43" s="131"/>
      <c r="G43" s="132"/>
      <c r="H43" s="121"/>
      <c r="I43" s="111"/>
      <c r="J43" s="121"/>
      <c r="K43" s="111"/>
      <c r="L43" s="111"/>
      <c r="M43" s="111"/>
      <c r="N43" s="73"/>
      <c r="O43" s="73"/>
      <c r="P43" s="73"/>
      <c r="Q43" s="91"/>
      <c r="R43" s="94"/>
      <c r="S43" s="91"/>
      <c r="T43" s="93"/>
      <c r="U43" s="91"/>
      <c r="V43" s="73"/>
      <c r="W43" s="93"/>
      <c r="X43" s="91"/>
      <c r="Y43" s="94"/>
      <c r="Z43" s="94"/>
      <c r="AA43" s="91"/>
      <c r="AB43" s="94"/>
      <c r="AC43" s="94"/>
      <c r="AD43" s="91"/>
      <c r="AE43" s="94"/>
      <c r="AF43" s="94"/>
      <c r="AG43" s="91"/>
      <c r="AH43" s="94"/>
      <c r="AI43" s="94"/>
      <c r="AJ43" s="91"/>
      <c r="AK43" s="94"/>
      <c r="AL43" s="100"/>
      <c r="AM43" s="100"/>
      <c r="AN43" s="122"/>
      <c r="AO43" s="122"/>
      <c r="AP43" s="123"/>
      <c r="AQ43" s="124"/>
      <c r="AR43" s="122"/>
      <c r="AS43" s="122"/>
      <c r="AT43" s="111"/>
      <c r="AU43" s="111"/>
      <c r="AV43" s="111"/>
      <c r="AW43" s="111"/>
      <c r="AX43" s="111"/>
      <c r="AY43" s="111"/>
      <c r="AZ43" s="111"/>
      <c r="BA43" s="111"/>
      <c r="BB43" s="111"/>
      <c r="BC43" s="78"/>
      <c r="BD43" s="79"/>
      <c r="BE43" s="80"/>
      <c r="BF43" s="80"/>
      <c r="BG43" s="80"/>
      <c r="BH43" s="80"/>
      <c r="BI43" s="265"/>
      <c r="BJ43" s="265"/>
      <c r="BK43" s="265"/>
    </row>
    <row r="44" spans="1:63" x14ac:dyDescent="0.25">
      <c r="A44" s="186"/>
      <c r="B44" s="121"/>
      <c r="C44" s="121"/>
      <c r="D44" s="125"/>
      <c r="E44" s="121"/>
      <c r="F44" s="131"/>
      <c r="G44" s="132"/>
      <c r="H44" s="121"/>
      <c r="I44" s="111"/>
      <c r="J44" s="121"/>
      <c r="K44" s="111"/>
      <c r="L44" s="111"/>
      <c r="M44" s="111"/>
      <c r="N44" s="73"/>
      <c r="O44" s="73"/>
      <c r="P44" s="73"/>
      <c r="Q44" s="91"/>
      <c r="R44" s="94"/>
      <c r="S44" s="91"/>
      <c r="T44" s="93"/>
      <c r="U44" s="91"/>
      <c r="V44" s="73"/>
      <c r="W44" s="93"/>
      <c r="X44" s="91"/>
      <c r="Y44" s="94"/>
      <c r="Z44" s="94"/>
      <c r="AA44" s="91"/>
      <c r="AB44" s="94"/>
      <c r="AC44" s="94"/>
      <c r="AD44" s="91"/>
      <c r="AE44" s="94"/>
      <c r="AF44" s="94"/>
      <c r="AG44" s="91"/>
      <c r="AH44" s="94"/>
      <c r="AI44" s="94"/>
      <c r="AJ44" s="91"/>
      <c r="AK44" s="94"/>
      <c r="AL44" s="100"/>
      <c r="AM44" s="100"/>
      <c r="AN44" s="111"/>
      <c r="AO44" s="111"/>
      <c r="AP44" s="123"/>
      <c r="AQ44" s="124"/>
      <c r="AR44" s="111"/>
      <c r="AS44" s="111"/>
      <c r="AT44" s="111"/>
      <c r="AU44" s="111"/>
      <c r="AV44" s="111"/>
      <c r="AW44" s="111"/>
      <c r="AX44" s="111"/>
      <c r="AY44" s="111"/>
      <c r="AZ44" s="111"/>
      <c r="BA44" s="111"/>
      <c r="BB44" s="111"/>
      <c r="BC44" s="81"/>
      <c r="BD44" s="79"/>
      <c r="BE44" s="80"/>
      <c r="BF44" s="80"/>
      <c r="BG44" s="80"/>
      <c r="BH44" s="80"/>
      <c r="BI44" s="265"/>
      <c r="BJ44" s="265"/>
      <c r="BK44" s="265"/>
    </row>
    <row r="45" spans="1:63" x14ac:dyDescent="0.25">
      <c r="A45" s="186"/>
      <c r="B45" s="121"/>
      <c r="C45" s="121"/>
      <c r="D45" s="125"/>
      <c r="E45" s="121"/>
      <c r="F45" s="131"/>
      <c r="G45" s="132"/>
      <c r="H45" s="121"/>
      <c r="I45" s="111"/>
      <c r="J45" s="121"/>
      <c r="K45" s="111"/>
      <c r="L45" s="111"/>
      <c r="M45" s="111"/>
      <c r="N45" s="73"/>
      <c r="O45" s="73"/>
      <c r="P45" s="73"/>
      <c r="Q45" s="91"/>
      <c r="R45" s="94"/>
      <c r="S45" s="91"/>
      <c r="T45" s="93"/>
      <c r="U45" s="91"/>
      <c r="V45" s="73"/>
      <c r="W45" s="93"/>
      <c r="X45" s="91"/>
      <c r="Y45" s="94"/>
      <c r="Z45" s="94"/>
      <c r="AA45" s="91"/>
      <c r="AB45" s="94"/>
      <c r="AC45" s="94"/>
      <c r="AD45" s="91"/>
      <c r="AE45" s="94"/>
      <c r="AF45" s="94"/>
      <c r="AG45" s="91"/>
      <c r="AH45" s="94"/>
      <c r="AI45" s="94"/>
      <c r="AJ45" s="91"/>
      <c r="AK45" s="94"/>
      <c r="AL45" s="100"/>
      <c r="AM45" s="100"/>
      <c r="AN45" s="111"/>
      <c r="AO45" s="111"/>
      <c r="AP45" s="123"/>
      <c r="AQ45" s="124"/>
      <c r="AR45" s="111"/>
      <c r="AS45" s="111"/>
      <c r="AT45" s="111"/>
      <c r="AU45" s="111"/>
      <c r="AV45" s="111"/>
      <c r="AW45" s="111"/>
      <c r="AX45" s="111"/>
      <c r="AY45" s="111"/>
      <c r="AZ45" s="111"/>
      <c r="BA45" s="111"/>
      <c r="BB45" s="111"/>
      <c r="BC45" s="81"/>
      <c r="BD45" s="79"/>
      <c r="BE45" s="80"/>
      <c r="BF45" s="80"/>
      <c r="BG45" s="80"/>
      <c r="BH45" s="80"/>
      <c r="BI45" s="265"/>
      <c r="BJ45" s="265"/>
      <c r="BK45" s="265"/>
    </row>
    <row r="46" spans="1:63" x14ac:dyDescent="0.25">
      <c r="A46" s="186"/>
      <c r="B46" s="121"/>
      <c r="C46" s="121"/>
      <c r="D46" s="125"/>
      <c r="E46" s="121"/>
      <c r="F46" s="131"/>
      <c r="G46" s="132"/>
      <c r="H46" s="121"/>
      <c r="I46" s="111"/>
      <c r="J46" s="121"/>
      <c r="K46" s="111"/>
      <c r="L46" s="111"/>
      <c r="M46" s="111"/>
      <c r="N46" s="73"/>
      <c r="O46" s="73"/>
      <c r="P46" s="73"/>
      <c r="Q46" s="91"/>
      <c r="R46" s="94"/>
      <c r="S46" s="91"/>
      <c r="T46" s="93"/>
      <c r="U46" s="91"/>
      <c r="V46" s="73"/>
      <c r="W46" s="93"/>
      <c r="X46" s="91"/>
      <c r="Y46" s="94"/>
      <c r="Z46" s="94"/>
      <c r="AA46" s="91"/>
      <c r="AB46" s="94"/>
      <c r="AC46" s="94"/>
      <c r="AD46" s="91"/>
      <c r="AE46" s="94"/>
      <c r="AF46" s="94"/>
      <c r="AG46" s="91"/>
      <c r="AH46" s="94"/>
      <c r="AI46" s="94"/>
      <c r="AJ46" s="91"/>
      <c r="AK46" s="94"/>
      <c r="AL46" s="100"/>
      <c r="AM46" s="100"/>
      <c r="AN46" s="111"/>
      <c r="AO46" s="111"/>
      <c r="AP46" s="123"/>
      <c r="AQ46" s="124"/>
      <c r="AR46" s="111"/>
      <c r="AS46" s="111"/>
      <c r="AT46" s="111"/>
      <c r="AU46" s="111"/>
      <c r="AV46" s="111"/>
      <c r="AW46" s="111"/>
      <c r="AX46" s="111"/>
      <c r="AY46" s="111"/>
      <c r="AZ46" s="111"/>
      <c r="BA46" s="111"/>
      <c r="BB46" s="111"/>
      <c r="BC46" s="81"/>
      <c r="BD46" s="79"/>
      <c r="BE46" s="80"/>
      <c r="BF46" s="80"/>
      <c r="BG46" s="80"/>
      <c r="BH46" s="80"/>
      <c r="BI46" s="265"/>
      <c r="BJ46" s="265"/>
      <c r="BK46" s="265"/>
    </row>
    <row r="47" spans="1:63" x14ac:dyDescent="0.25">
      <c r="A47" s="186"/>
      <c r="B47" s="121"/>
      <c r="C47" s="121"/>
      <c r="D47" s="125"/>
      <c r="E47" s="121"/>
      <c r="F47" s="131"/>
      <c r="G47" s="132"/>
      <c r="H47" s="121"/>
      <c r="I47" s="111"/>
      <c r="J47" s="121"/>
      <c r="K47" s="111"/>
      <c r="L47" s="111"/>
      <c r="M47" s="111"/>
      <c r="N47" s="73"/>
      <c r="O47" s="73"/>
      <c r="P47" s="73"/>
      <c r="Q47" s="91"/>
      <c r="R47" s="94"/>
      <c r="S47" s="91"/>
      <c r="T47" s="93"/>
      <c r="U47" s="91"/>
      <c r="V47" s="73"/>
      <c r="W47" s="93"/>
      <c r="X47" s="91"/>
      <c r="Y47" s="94"/>
      <c r="Z47" s="94"/>
      <c r="AA47" s="91"/>
      <c r="AB47" s="94"/>
      <c r="AC47" s="94"/>
      <c r="AD47" s="91"/>
      <c r="AE47" s="94"/>
      <c r="AF47" s="94"/>
      <c r="AG47" s="91"/>
      <c r="AH47" s="94"/>
      <c r="AI47" s="94"/>
      <c r="AJ47" s="91"/>
      <c r="AK47" s="94"/>
      <c r="AL47" s="100"/>
      <c r="AM47" s="100"/>
      <c r="AN47" s="111"/>
      <c r="AO47" s="111"/>
      <c r="AP47" s="123"/>
      <c r="AQ47" s="124"/>
      <c r="AR47" s="111"/>
      <c r="AS47" s="111"/>
      <c r="AT47" s="111"/>
      <c r="AU47" s="111"/>
      <c r="AV47" s="111"/>
      <c r="AW47" s="111"/>
      <c r="AX47" s="111"/>
      <c r="AY47" s="111"/>
      <c r="AZ47" s="111"/>
      <c r="BA47" s="111"/>
      <c r="BB47" s="111"/>
      <c r="BC47" s="81"/>
      <c r="BD47" s="79"/>
      <c r="BE47" s="80"/>
      <c r="BF47" s="80"/>
      <c r="BG47" s="80"/>
      <c r="BH47" s="80"/>
      <c r="BI47" s="265"/>
      <c r="BJ47" s="265"/>
      <c r="BK47" s="265"/>
    </row>
    <row r="48" spans="1:63" x14ac:dyDescent="0.25">
      <c r="A48" s="265"/>
      <c r="B48" s="266"/>
      <c r="C48" s="266"/>
      <c r="D48" s="267"/>
      <c r="E48" s="267"/>
      <c r="F48" s="267"/>
      <c r="G48" s="267"/>
      <c r="H48" s="81"/>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6"/>
      <c r="AM48" s="266"/>
      <c r="AN48" s="267"/>
      <c r="AO48" s="267"/>
      <c r="AP48" s="267"/>
      <c r="AQ48" s="267"/>
      <c r="AR48" s="267"/>
      <c r="AS48" s="267"/>
      <c r="AT48" s="267"/>
      <c r="AU48" s="267"/>
      <c r="AV48" s="265"/>
      <c r="AW48" s="265"/>
      <c r="AX48" s="265"/>
      <c r="AY48" s="265"/>
      <c r="AZ48" s="265"/>
      <c r="BA48" s="265"/>
      <c r="BB48" s="265"/>
      <c r="BC48" s="268"/>
      <c r="BD48" s="268"/>
      <c r="BE48" s="269"/>
      <c r="BF48" s="270"/>
      <c r="BG48" s="270"/>
      <c r="BH48" s="267"/>
      <c r="BI48" s="265"/>
      <c r="BJ48" s="265"/>
      <c r="BK48" s="265"/>
    </row>
    <row r="49" spans="1:63" x14ac:dyDescent="0.25">
      <c r="A49" s="265"/>
      <c r="B49" s="266"/>
      <c r="C49" s="266"/>
      <c r="D49" s="267"/>
      <c r="E49" s="267"/>
      <c r="F49" s="267"/>
      <c r="G49" s="267"/>
      <c r="H49" s="81"/>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6"/>
      <c r="AM49" s="266"/>
      <c r="AN49" s="267"/>
      <c r="AO49" s="267"/>
      <c r="AP49" s="267"/>
      <c r="AQ49" s="267"/>
      <c r="AR49" s="267"/>
      <c r="AS49" s="267"/>
      <c r="AT49" s="267"/>
      <c r="AU49" s="267"/>
      <c r="AV49" s="265"/>
      <c r="AW49" s="265"/>
      <c r="AX49" s="265"/>
      <c r="AY49" s="265"/>
      <c r="AZ49" s="265"/>
      <c r="BA49" s="265"/>
      <c r="BB49" s="265"/>
      <c r="BC49" s="268"/>
      <c r="BD49" s="268"/>
      <c r="BE49" s="269"/>
      <c r="BF49" s="270"/>
      <c r="BG49" s="270"/>
      <c r="BH49" s="267"/>
      <c r="BI49" s="265"/>
      <c r="BJ49" s="265"/>
      <c r="BK49" s="265"/>
    </row>
  </sheetData>
  <mergeCells count="271">
    <mergeCell ref="AZ43:AZ47"/>
    <mergeCell ref="BA43:BA47"/>
    <mergeCell ref="BB43:BB47"/>
    <mergeCell ref="AT43:AT47"/>
    <mergeCell ref="AU43:AU47"/>
    <mergeCell ref="AV43:AV47"/>
    <mergeCell ref="AW43:AW47"/>
    <mergeCell ref="AX43:AX47"/>
    <mergeCell ref="AY43:AY47"/>
    <mergeCell ref="AN43:AN47"/>
    <mergeCell ref="AO43:AO47"/>
    <mergeCell ref="AP43:AP47"/>
    <mergeCell ref="AQ43:AQ47"/>
    <mergeCell ref="AR43:AR47"/>
    <mergeCell ref="AS43:AS47"/>
    <mergeCell ref="H43:H47"/>
    <mergeCell ref="I43:I47"/>
    <mergeCell ref="J43:J47"/>
    <mergeCell ref="K43:K47"/>
    <mergeCell ref="L43:L47"/>
    <mergeCell ref="M43:M47"/>
    <mergeCell ref="AZ38:AZ42"/>
    <mergeCell ref="BA38:BA42"/>
    <mergeCell ref="BB38:BB42"/>
    <mergeCell ref="A43:A47"/>
    <mergeCell ref="B43:B47"/>
    <mergeCell ref="C43:C47"/>
    <mergeCell ref="D43:D47"/>
    <mergeCell ref="E43:E47"/>
    <mergeCell ref="F43:F47"/>
    <mergeCell ref="G43:G47"/>
    <mergeCell ref="AT38:AT42"/>
    <mergeCell ref="AU38:AU42"/>
    <mergeCell ref="AV38:AV42"/>
    <mergeCell ref="AW38:AW42"/>
    <mergeCell ref="AX38:AX42"/>
    <mergeCell ref="AY38:AY42"/>
    <mergeCell ref="AN38:AN42"/>
    <mergeCell ref="AO38:AO42"/>
    <mergeCell ref="AP38:AP42"/>
    <mergeCell ref="AQ38:AQ42"/>
    <mergeCell ref="AR38:AR42"/>
    <mergeCell ref="AS38:AS42"/>
    <mergeCell ref="H38:H42"/>
    <mergeCell ref="I38:I42"/>
    <mergeCell ref="J38:J42"/>
    <mergeCell ref="K38:K42"/>
    <mergeCell ref="L38:L42"/>
    <mergeCell ref="M38:M42"/>
    <mergeCell ref="AZ33:AZ37"/>
    <mergeCell ref="BA33:BA37"/>
    <mergeCell ref="BB33:BB37"/>
    <mergeCell ref="A38:A42"/>
    <mergeCell ref="B38:B42"/>
    <mergeCell ref="C38:C42"/>
    <mergeCell ref="D38:D42"/>
    <mergeCell ref="E38:E42"/>
    <mergeCell ref="F38:F42"/>
    <mergeCell ref="G38:G42"/>
    <mergeCell ref="AT33:AT37"/>
    <mergeCell ref="AU33:AU37"/>
    <mergeCell ref="AV33:AV37"/>
    <mergeCell ref="AW33:AW37"/>
    <mergeCell ref="AX33:AX37"/>
    <mergeCell ref="AY33:AY37"/>
    <mergeCell ref="AN33:AN37"/>
    <mergeCell ref="AO33:AO37"/>
    <mergeCell ref="AP33:AP37"/>
    <mergeCell ref="AQ33:AQ37"/>
    <mergeCell ref="AR33:AR37"/>
    <mergeCell ref="AS33:AS37"/>
    <mergeCell ref="H33:H37"/>
    <mergeCell ref="I33:I37"/>
    <mergeCell ref="J33:J37"/>
    <mergeCell ref="K33:K37"/>
    <mergeCell ref="L33:L37"/>
    <mergeCell ref="M33:M37"/>
    <mergeCell ref="AZ28:AZ32"/>
    <mergeCell ref="BA28:BA32"/>
    <mergeCell ref="BB28:BB32"/>
    <mergeCell ref="A33:A37"/>
    <mergeCell ref="B33:B37"/>
    <mergeCell ref="C33:C37"/>
    <mergeCell ref="D33:D37"/>
    <mergeCell ref="E33:E37"/>
    <mergeCell ref="F33:F37"/>
    <mergeCell ref="G33:G37"/>
    <mergeCell ref="AT28:AT32"/>
    <mergeCell ref="AU28:AU32"/>
    <mergeCell ref="AV28:AV32"/>
    <mergeCell ref="AW28:AW32"/>
    <mergeCell ref="AX28:AX32"/>
    <mergeCell ref="AY28:AY32"/>
    <mergeCell ref="AN28:AN32"/>
    <mergeCell ref="AO28:AO32"/>
    <mergeCell ref="AP28:AP32"/>
    <mergeCell ref="AQ28:AQ32"/>
    <mergeCell ref="AR28:AR32"/>
    <mergeCell ref="AS28:AS32"/>
    <mergeCell ref="H28:H32"/>
    <mergeCell ref="I28:I32"/>
    <mergeCell ref="J28:J32"/>
    <mergeCell ref="K28:K32"/>
    <mergeCell ref="L28:L32"/>
    <mergeCell ref="M28:M32"/>
    <mergeCell ref="AZ23:AZ27"/>
    <mergeCell ref="BA23:BA27"/>
    <mergeCell ref="BB23:BB27"/>
    <mergeCell ref="A28:A32"/>
    <mergeCell ref="B28:B32"/>
    <mergeCell ref="C28:C32"/>
    <mergeCell ref="D28:D32"/>
    <mergeCell ref="E28:E32"/>
    <mergeCell ref="F28:F32"/>
    <mergeCell ref="G28:G32"/>
    <mergeCell ref="AT23:AT27"/>
    <mergeCell ref="AU23:AU27"/>
    <mergeCell ref="AV23:AV27"/>
    <mergeCell ref="AW23:AW27"/>
    <mergeCell ref="AX23:AX27"/>
    <mergeCell ref="AY23:AY27"/>
    <mergeCell ref="AN23:AN27"/>
    <mergeCell ref="AO23:AO27"/>
    <mergeCell ref="AP23:AP27"/>
    <mergeCell ref="AQ23:AQ27"/>
    <mergeCell ref="AR23:AR27"/>
    <mergeCell ref="AS23:AS27"/>
    <mergeCell ref="H23:H27"/>
    <mergeCell ref="I23:I27"/>
    <mergeCell ref="J23:J27"/>
    <mergeCell ref="K23:K27"/>
    <mergeCell ref="L23:L27"/>
    <mergeCell ref="M23:M27"/>
    <mergeCell ref="AZ18:AZ22"/>
    <mergeCell ref="BA18:BA22"/>
    <mergeCell ref="BB18:BB22"/>
    <mergeCell ref="A23:A27"/>
    <mergeCell ref="B23:B27"/>
    <mergeCell ref="C23:C27"/>
    <mergeCell ref="D23:D27"/>
    <mergeCell ref="E23:E27"/>
    <mergeCell ref="F23:F27"/>
    <mergeCell ref="G23:G27"/>
    <mergeCell ref="AT18:AT22"/>
    <mergeCell ref="AU18:AU22"/>
    <mergeCell ref="AV18:AV22"/>
    <mergeCell ref="AW18:AW22"/>
    <mergeCell ref="AX18:AX22"/>
    <mergeCell ref="AY18:AY22"/>
    <mergeCell ref="AN18:AN22"/>
    <mergeCell ref="AO18:AO22"/>
    <mergeCell ref="AP18:AP22"/>
    <mergeCell ref="AQ18:AQ22"/>
    <mergeCell ref="AR18:AR22"/>
    <mergeCell ref="AS18:AS22"/>
    <mergeCell ref="H18:H22"/>
    <mergeCell ref="I18:I22"/>
    <mergeCell ref="J18:J22"/>
    <mergeCell ref="K18:K22"/>
    <mergeCell ref="L18:L22"/>
    <mergeCell ref="M18:M22"/>
    <mergeCell ref="AZ13:AZ17"/>
    <mergeCell ref="BA13:BA17"/>
    <mergeCell ref="BB13:BB17"/>
    <mergeCell ref="A18:A22"/>
    <mergeCell ref="B18:B22"/>
    <mergeCell ref="C18:C22"/>
    <mergeCell ref="D18:D22"/>
    <mergeCell ref="E18:E22"/>
    <mergeCell ref="F18:F22"/>
    <mergeCell ref="G18:G22"/>
    <mergeCell ref="AT13:AT17"/>
    <mergeCell ref="AU13:AU17"/>
    <mergeCell ref="AV13:AV17"/>
    <mergeCell ref="AW13:AW17"/>
    <mergeCell ref="AX13:AX17"/>
    <mergeCell ref="AY13:AY17"/>
    <mergeCell ref="AN13:AN17"/>
    <mergeCell ref="AO13:AO17"/>
    <mergeCell ref="AP13:AP17"/>
    <mergeCell ref="AQ13:AQ17"/>
    <mergeCell ref="AR13:AR17"/>
    <mergeCell ref="AS13:AS17"/>
    <mergeCell ref="H13:H17"/>
    <mergeCell ref="I13:I17"/>
    <mergeCell ref="J13:J17"/>
    <mergeCell ref="K13:K17"/>
    <mergeCell ref="L13:L17"/>
    <mergeCell ref="M13:M17"/>
    <mergeCell ref="AZ8:AZ12"/>
    <mergeCell ref="BA8:BA12"/>
    <mergeCell ref="BB8:BB12"/>
    <mergeCell ref="A13:A17"/>
    <mergeCell ref="B13:B17"/>
    <mergeCell ref="C13:C17"/>
    <mergeCell ref="D13:D17"/>
    <mergeCell ref="E13:E17"/>
    <mergeCell ref="F13:F17"/>
    <mergeCell ref="G13:G17"/>
    <mergeCell ref="AT8:AT12"/>
    <mergeCell ref="AU8:AU12"/>
    <mergeCell ref="AV8:AV12"/>
    <mergeCell ref="AW8:AW12"/>
    <mergeCell ref="AX8:AX12"/>
    <mergeCell ref="AY8:AY12"/>
    <mergeCell ref="AN8:AN12"/>
    <mergeCell ref="AO8:AO12"/>
    <mergeCell ref="AP8:AP12"/>
    <mergeCell ref="AQ8:AQ12"/>
    <mergeCell ref="AR8:AR12"/>
    <mergeCell ref="AS8:AS12"/>
    <mergeCell ref="H8:H12"/>
    <mergeCell ref="I8:I12"/>
    <mergeCell ref="J8:J12"/>
    <mergeCell ref="K8:K12"/>
    <mergeCell ref="L8:L12"/>
    <mergeCell ref="M8:M12"/>
    <mergeCell ref="AZ3:AZ7"/>
    <mergeCell ref="BA3:BA7"/>
    <mergeCell ref="BB3:BB7"/>
    <mergeCell ref="A8:A12"/>
    <mergeCell ref="B8:B12"/>
    <mergeCell ref="C8:C12"/>
    <mergeCell ref="D8:D12"/>
    <mergeCell ref="E8:E12"/>
    <mergeCell ref="F8:F12"/>
    <mergeCell ref="G8:G12"/>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3 AE9:AF9">
    <cfRule type="containsText" dxfId="3651" priority="396" operator="containsText" text="BAJA">
      <formula>NOT(ISERROR(SEARCH("BAJA",Y9)))</formula>
    </cfRule>
    <cfRule type="containsText" dxfId="3650" priority="397" operator="containsText" text="MEDIA">
      <formula>NOT(ISERROR(SEARCH("MEDIA",Y9)))</formula>
    </cfRule>
    <cfRule type="containsText" dxfId="3649" priority="398" operator="containsText" text="ALTA">
      <formula>NOT(ISERROR(SEARCH("ALTA",Y9)))</formula>
    </cfRule>
  </conditionalFormatting>
  <conditionalFormatting sqref="X13:X17">
    <cfRule type="containsText" dxfId="3648" priority="426" operator="containsText" text="BAJA">
      <formula>NOT(ISERROR(SEARCH("BAJA",X13)))</formula>
    </cfRule>
    <cfRule type="containsText" dxfId="3647" priority="427" operator="containsText" text="MEDIA">
      <formula>NOT(ISERROR(SEARCH("MEDIA",X13)))</formula>
    </cfRule>
    <cfRule type="containsText" dxfId="3646" priority="428" operator="containsText" text="ALTA">
      <formula>NOT(ISERROR(SEARCH("ALTA",X13)))</formula>
    </cfRule>
  </conditionalFormatting>
  <conditionalFormatting sqref="AB15:AC15">
    <cfRule type="containsText" dxfId="3645" priority="423" operator="containsText" text="BAJA">
      <formula>NOT(ISERROR(SEARCH("BAJA",AB15)))</formula>
    </cfRule>
    <cfRule type="containsText" dxfId="3644" priority="424" operator="containsText" text="MEDIA">
      <formula>NOT(ISERROR(SEARCH("MEDIA",AB15)))</formula>
    </cfRule>
    <cfRule type="containsText" dxfId="3643" priority="425" operator="containsText" text="ALTA">
      <formula>NOT(ISERROR(SEARCH("ALTA",AB15)))</formula>
    </cfRule>
  </conditionalFormatting>
  <conditionalFormatting sqref="O13:P13 V13">
    <cfRule type="containsText" dxfId="3642" priority="420" operator="containsText" text="BAJA">
      <formula>NOT(ISERROR(SEARCH("BAJA",O13)))</formula>
    </cfRule>
    <cfRule type="containsText" dxfId="3641" priority="421" operator="containsText" text="MEDIA">
      <formula>NOT(ISERROR(SEARCH("MEDIA",O13)))</formula>
    </cfRule>
    <cfRule type="containsText" dxfId="3640" priority="422" operator="containsText" text="ALTA">
      <formula>NOT(ISERROR(SEARCH("ALTA",O13)))</formula>
    </cfRule>
  </conditionalFormatting>
  <conditionalFormatting sqref="X18:X22">
    <cfRule type="containsText" dxfId="3639" priority="417" operator="containsText" text="BAJA">
      <formula>NOT(ISERROR(SEARCH("BAJA",X18)))</formula>
    </cfRule>
    <cfRule type="containsText" dxfId="3638" priority="418" operator="containsText" text="MEDIA">
      <formula>NOT(ISERROR(SEARCH("MEDIA",X18)))</formula>
    </cfRule>
    <cfRule type="containsText" dxfId="3637" priority="419" operator="containsText" text="ALTA">
      <formula>NOT(ISERROR(SEARCH("ALTA",X18)))</formula>
    </cfRule>
  </conditionalFormatting>
  <conditionalFormatting sqref="AB20:AC20">
    <cfRule type="containsText" dxfId="3636" priority="414" operator="containsText" text="BAJA">
      <formula>NOT(ISERROR(SEARCH("BAJA",AB20)))</formula>
    </cfRule>
    <cfRule type="containsText" dxfId="3635" priority="415" operator="containsText" text="MEDIA">
      <formula>NOT(ISERROR(SEARCH("MEDIA",AB20)))</formula>
    </cfRule>
    <cfRule type="containsText" dxfId="3634" priority="416" operator="containsText" text="ALTA">
      <formula>NOT(ISERROR(SEARCH("ALTA",AB20)))</formula>
    </cfRule>
  </conditionalFormatting>
  <conditionalFormatting sqref="O18 V18">
    <cfRule type="containsText" dxfId="3633" priority="411" operator="containsText" text="BAJA">
      <formula>NOT(ISERROR(SEARCH("BAJA",O18)))</formula>
    </cfRule>
    <cfRule type="containsText" dxfId="3632" priority="412" operator="containsText" text="MEDIA">
      <formula>NOT(ISERROR(SEARCH("MEDIA",O18)))</formula>
    </cfRule>
    <cfRule type="containsText" dxfId="3631" priority="413" operator="containsText" text="ALTA">
      <formula>NOT(ISERROR(SEARCH("ALTA",O18)))</formula>
    </cfRule>
  </conditionalFormatting>
  <conditionalFormatting sqref="W23 Z23 AB23:AC23 AH23:AI23 X23:X27 AE23:AF23">
    <cfRule type="containsText" dxfId="3630" priority="408" operator="containsText" text="BAJA">
      <formula>NOT(ISERROR(SEARCH("BAJA",W23)))</formula>
    </cfRule>
    <cfRule type="containsText" dxfId="3629" priority="409" operator="containsText" text="MEDIA">
      <formula>NOT(ISERROR(SEARCH("MEDIA",W23)))</formula>
    </cfRule>
    <cfRule type="containsText" dxfId="3628" priority="410" operator="containsText" text="ALTA">
      <formula>NOT(ISERROR(SEARCH("ALTA",W23)))</formula>
    </cfRule>
  </conditionalFormatting>
  <conditionalFormatting sqref="AB24:AC24">
    <cfRule type="containsText" dxfId="3627" priority="405" operator="containsText" text="BAJA">
      <formula>NOT(ISERROR(SEARCH("BAJA",AB24)))</formula>
    </cfRule>
    <cfRule type="containsText" dxfId="3626" priority="406" operator="containsText" text="MEDIA">
      <formula>NOT(ISERROR(SEARCH("MEDIA",AB24)))</formula>
    </cfRule>
    <cfRule type="containsText" dxfId="3625" priority="407" operator="containsText" text="ALTA">
      <formula>NOT(ISERROR(SEARCH("ALTA",AB24)))</formula>
    </cfRule>
  </conditionalFormatting>
  <conditionalFormatting sqref="AB25:AC25">
    <cfRule type="containsText" dxfId="3624" priority="402" operator="containsText" text="BAJA">
      <formula>NOT(ISERROR(SEARCH("BAJA",AB25)))</formula>
    </cfRule>
    <cfRule type="containsText" dxfId="3623" priority="403" operator="containsText" text="MEDIA">
      <formula>NOT(ISERROR(SEARCH("MEDIA",AB25)))</formula>
    </cfRule>
    <cfRule type="containsText" dxfId="3622" priority="404" operator="containsText" text="ALTA">
      <formula>NOT(ISERROR(SEARCH("ALTA",AB25)))</formula>
    </cfRule>
  </conditionalFormatting>
  <conditionalFormatting sqref="O23">
    <cfRule type="containsText" dxfId="3621" priority="399" operator="containsText" text="BAJA">
      <formula>NOT(ISERROR(SEARCH("BAJA",O23)))</formula>
    </cfRule>
    <cfRule type="containsText" dxfId="3620" priority="400" operator="containsText" text="MEDIA">
      <formula>NOT(ISERROR(SEARCH("MEDIA",O23)))</formula>
    </cfRule>
    <cfRule type="containsText" dxfId="3619" priority="401" operator="containsText" text="ALTA">
      <formula>NOT(ISERROR(SEARCH("ALTA",O23)))</formula>
    </cfRule>
  </conditionalFormatting>
  <conditionalFormatting sqref="AK23">
    <cfRule type="containsText" dxfId="3618" priority="393" operator="containsText" text="BAJA">
      <formula>NOT(ISERROR(SEARCH("BAJA",AK23)))</formula>
    </cfRule>
    <cfRule type="containsText" dxfId="3617" priority="394" operator="containsText" text="MEDIA">
      <formula>NOT(ISERROR(SEARCH("MEDIA",AK23)))</formula>
    </cfRule>
    <cfRule type="containsText" dxfId="3616" priority="395" operator="containsText" text="ALTA">
      <formula>NOT(ISERROR(SEARCH("ALTA",AK23)))</formula>
    </cfRule>
  </conditionalFormatting>
  <conditionalFormatting sqref="X4:X7 AJ4:AJ47">
    <cfRule type="containsText" dxfId="3615" priority="465" operator="containsText" text="BAJA">
      <formula>NOT(ISERROR(SEARCH("BAJA",X4)))</formula>
    </cfRule>
    <cfRule type="containsText" dxfId="3614" priority="466" operator="containsText" text="MEDIA">
      <formula>NOT(ISERROR(SEARCH("MEDIA",X4)))</formula>
    </cfRule>
    <cfRule type="containsText" dxfId="3613" priority="467" operator="containsText" text="ALTA">
      <formula>NOT(ISERROR(SEARCH("ALTA",X4)))</formula>
    </cfRule>
  </conditionalFormatting>
  <conditionalFormatting sqref="AT3">
    <cfRule type="containsText" dxfId="3612" priority="462" operator="containsText" text="BAJA">
      <formula>NOT(ISERROR(SEARCH("BAJA",AT3)))</formula>
    </cfRule>
    <cfRule type="containsText" dxfId="3611" priority="463" operator="containsText" text="MEDIA">
      <formula>NOT(ISERROR(SEARCH("MEDIA",AT3)))</formula>
    </cfRule>
    <cfRule type="containsText" dxfId="3610" priority="464" operator="containsText" text="ALTA">
      <formula>NOT(ISERROR(SEARCH("ALTA",AT3)))</formula>
    </cfRule>
  </conditionalFormatting>
  <conditionalFormatting sqref="AN3">
    <cfRule type="containsText" dxfId="3609" priority="459" operator="containsText" text="BAJA">
      <formula>NOT(ISERROR(SEARCH("BAJA",AN3)))</formula>
    </cfRule>
    <cfRule type="containsText" dxfId="3608" priority="460" operator="containsText" text="MEDIA">
      <formula>NOT(ISERROR(SEARCH("MEDIA",AN3)))</formula>
    </cfRule>
    <cfRule type="containsText" dxfId="3607" priority="461" operator="containsText" text="ALTA">
      <formula>NOT(ISERROR(SEARCH("ALTA",AN3)))</formula>
    </cfRule>
  </conditionalFormatting>
  <conditionalFormatting sqref="AF4">
    <cfRule type="containsText" dxfId="3606" priority="456" operator="containsText" text="BAJA">
      <formula>NOT(ISERROR(SEARCH("BAJA",AF4)))</formula>
    </cfRule>
    <cfRule type="containsText" dxfId="3605" priority="457" operator="containsText" text="MEDIA">
      <formula>NOT(ISERROR(SEARCH("MEDIA",AF4)))</formula>
    </cfRule>
    <cfRule type="containsText" dxfId="3604" priority="458" operator="containsText" text="ALTA">
      <formula>NOT(ISERROR(SEARCH("ALTA",AF4)))</formula>
    </cfRule>
  </conditionalFormatting>
  <conditionalFormatting sqref="L3 L8 L13 L18 L23 L28 L33 L38 L43">
    <cfRule type="containsText" dxfId="3603" priority="453" operator="containsText" text="BAJA">
      <formula>NOT(ISERROR(SEARCH("BAJA",L3)))</formula>
    </cfRule>
    <cfRule type="containsText" dxfId="3602" priority="454" operator="containsText" text="MEDIA">
      <formula>NOT(ISERROR(SEARCH("MEDIA",L3)))</formula>
    </cfRule>
    <cfRule type="containsText" dxfId="3601" priority="455" operator="containsText" text="ALTA">
      <formula>NOT(ISERROR(SEARCH("ALTA",L3)))</formula>
    </cfRule>
  </conditionalFormatting>
  <conditionalFormatting sqref="AA3:AA47 AG3:AG47">
    <cfRule type="containsText" dxfId="3600" priority="450" operator="containsText" text="BAJA">
      <formula>NOT(ISERROR(SEARCH("BAJA",AA3)))</formula>
    </cfRule>
    <cfRule type="containsText" dxfId="3599" priority="451" operator="containsText" text="MEDIA">
      <formula>NOT(ISERROR(SEARCH("MEDIA",AA3)))</formula>
    </cfRule>
    <cfRule type="containsText" dxfId="3598" priority="452" operator="containsText" text="ALTA">
      <formula>NOT(ISERROR(SEARCH("ALTA",AA3)))</formula>
    </cfRule>
  </conditionalFormatting>
  <conditionalFormatting sqref="AB3:AC3">
    <cfRule type="containsText" dxfId="3597" priority="447" operator="containsText" text="BAJA">
      <formula>NOT(ISERROR(SEARCH("BAJA",AB3)))</formula>
    </cfRule>
    <cfRule type="containsText" dxfId="3596" priority="448" operator="containsText" text="MEDIA">
      <formula>NOT(ISERROR(SEARCH("MEDIA",AB3)))</formula>
    </cfRule>
    <cfRule type="containsText" dxfId="3595" priority="449" operator="containsText" text="ALTA">
      <formula>NOT(ISERROR(SEARCH("ALTA",AB3)))</formula>
    </cfRule>
  </conditionalFormatting>
  <conditionalFormatting sqref="W8 Z8 AH8:AI8 X8:X12 AE8:AF8 AB8:AC9">
    <cfRule type="containsText" dxfId="3594" priority="444" operator="containsText" text="BAJA">
      <formula>NOT(ISERROR(SEARCH("BAJA",W8)))</formula>
    </cfRule>
    <cfRule type="containsText" dxfId="3593" priority="445" operator="containsText" text="MEDIA">
      <formula>NOT(ISERROR(SEARCH("MEDIA",W8)))</formula>
    </cfRule>
    <cfRule type="containsText" dxfId="3592" priority="446" operator="containsText" text="ALTA">
      <formula>NOT(ISERROR(SEARCH("ALTA",W8)))</formula>
    </cfRule>
  </conditionalFormatting>
  <conditionalFormatting sqref="AB9:AC9">
    <cfRule type="containsText" dxfId="3591" priority="441" operator="containsText" text="BAJA">
      <formula>NOT(ISERROR(SEARCH("BAJA",AB9)))</formula>
    </cfRule>
    <cfRule type="containsText" dxfId="3590" priority="442" operator="containsText" text="MEDIA">
      <formula>NOT(ISERROR(SEARCH("MEDIA",AB9)))</formula>
    </cfRule>
    <cfRule type="containsText" dxfId="3589" priority="443" operator="containsText" text="ALTA">
      <formula>NOT(ISERROR(SEARCH("ALTA",AB9)))</formula>
    </cfRule>
  </conditionalFormatting>
  <conditionalFormatting sqref="AB10:AC10">
    <cfRule type="containsText" dxfId="3588" priority="438" operator="containsText" text="BAJA">
      <formula>NOT(ISERROR(SEARCH("BAJA",AB10)))</formula>
    </cfRule>
    <cfRule type="containsText" dxfId="3587" priority="439" operator="containsText" text="MEDIA">
      <formula>NOT(ISERROR(SEARCH("MEDIA",AB10)))</formula>
    </cfRule>
    <cfRule type="containsText" dxfId="3586" priority="440" operator="containsText" text="ALTA">
      <formula>NOT(ISERROR(SEARCH("ALTA",AB10)))</formula>
    </cfRule>
  </conditionalFormatting>
  <conditionalFormatting sqref="O8:P8 V8">
    <cfRule type="containsText" dxfId="3585" priority="435" operator="containsText" text="BAJA">
      <formula>NOT(ISERROR(SEARCH("BAJA",O8)))</formula>
    </cfRule>
    <cfRule type="containsText" dxfId="3584" priority="436" operator="containsText" text="MEDIA">
      <formula>NOT(ISERROR(SEARCH("MEDIA",O8)))</formula>
    </cfRule>
    <cfRule type="containsText" dxfId="3583" priority="437" operator="containsText" text="ALTA">
      <formula>NOT(ISERROR(SEARCH("ALTA",O8)))</formula>
    </cfRule>
  </conditionalFormatting>
  <conditionalFormatting sqref="Y8">
    <cfRule type="containsText" dxfId="3582" priority="432" operator="containsText" text="BAJA">
      <formula>NOT(ISERROR(SEARCH("BAJA",Y8)))</formula>
    </cfRule>
    <cfRule type="containsText" dxfId="3581" priority="433" operator="containsText" text="MEDIA">
      <formula>NOT(ISERROR(SEARCH("MEDIA",Y8)))</formula>
    </cfRule>
    <cfRule type="containsText" dxfId="3580" priority="434" operator="containsText" text="ALTA">
      <formula>NOT(ISERROR(SEARCH("ALTA",Y8)))</formula>
    </cfRule>
  </conditionalFormatting>
  <conditionalFormatting sqref="AK8">
    <cfRule type="containsText" dxfId="3579" priority="429" operator="containsText" text="BAJA">
      <formula>NOT(ISERROR(SEARCH("BAJA",AK8)))</formula>
    </cfRule>
    <cfRule type="containsText" dxfId="3578" priority="430" operator="containsText" text="MEDIA">
      <formula>NOT(ISERROR(SEARCH("MEDIA",AK8)))</formula>
    </cfRule>
    <cfRule type="containsText" dxfId="3577" priority="431" operator="containsText" text="ALTA">
      <formula>NOT(ISERROR(SEARCH("ALTA",AK8)))</formula>
    </cfRule>
  </conditionalFormatting>
  <conditionalFormatting sqref="W28 Z28 AB28:AC28 AH28:AI28 X28:X32 AE28:AF28">
    <cfRule type="containsText" dxfId="3576" priority="390" operator="containsText" text="BAJA">
      <formula>NOT(ISERROR(SEARCH("BAJA",W28)))</formula>
    </cfRule>
    <cfRule type="containsText" dxfId="3575" priority="391" operator="containsText" text="MEDIA">
      <formula>NOT(ISERROR(SEARCH("MEDIA",W28)))</formula>
    </cfRule>
    <cfRule type="containsText" dxfId="3574" priority="392" operator="containsText" text="ALTA">
      <formula>NOT(ISERROR(SEARCH("ALTA",W28)))</formula>
    </cfRule>
  </conditionalFormatting>
  <conditionalFormatting sqref="AB34:AC34">
    <cfRule type="containsText" dxfId="3573" priority="369" operator="containsText" text="BAJA">
      <formula>NOT(ISERROR(SEARCH("BAJA",AB34)))</formula>
    </cfRule>
    <cfRule type="containsText" dxfId="3572" priority="370" operator="containsText" text="MEDIA">
      <formula>NOT(ISERROR(SEARCH("MEDIA",AB34)))</formula>
    </cfRule>
    <cfRule type="containsText" dxfId="3571" priority="371" operator="containsText" text="ALTA">
      <formula>NOT(ISERROR(SEARCH("ALTA",AB34)))</formula>
    </cfRule>
  </conditionalFormatting>
  <conditionalFormatting sqref="AB29:AC29">
    <cfRule type="containsText" dxfId="3570" priority="387" operator="containsText" text="BAJA">
      <formula>NOT(ISERROR(SEARCH("BAJA",AB29)))</formula>
    </cfRule>
    <cfRule type="containsText" dxfId="3569" priority="388" operator="containsText" text="MEDIA">
      <formula>NOT(ISERROR(SEARCH("MEDIA",AB29)))</formula>
    </cfRule>
    <cfRule type="containsText" dxfId="3568" priority="389" operator="containsText" text="ALTA">
      <formula>NOT(ISERROR(SEARCH("ALTA",AB29)))</formula>
    </cfRule>
  </conditionalFormatting>
  <conditionalFormatting sqref="AB30:AC30">
    <cfRule type="containsText" dxfId="3567" priority="384" operator="containsText" text="BAJA">
      <formula>NOT(ISERROR(SEARCH("BAJA",AB30)))</formula>
    </cfRule>
    <cfRule type="containsText" dxfId="3566" priority="385" operator="containsText" text="MEDIA">
      <formula>NOT(ISERROR(SEARCH("MEDIA",AB30)))</formula>
    </cfRule>
    <cfRule type="containsText" dxfId="3565" priority="386" operator="containsText" text="ALTA">
      <formula>NOT(ISERROR(SEARCH("ALTA",AB30)))</formula>
    </cfRule>
  </conditionalFormatting>
  <conditionalFormatting sqref="N28:P28 V28">
    <cfRule type="containsText" dxfId="3564" priority="381" operator="containsText" text="BAJA">
      <formula>NOT(ISERROR(SEARCH("BAJA",N28)))</formula>
    </cfRule>
    <cfRule type="containsText" dxfId="3563" priority="382" operator="containsText" text="MEDIA">
      <formula>NOT(ISERROR(SEARCH("MEDIA",N28)))</formula>
    </cfRule>
    <cfRule type="containsText" dxfId="3562" priority="383" operator="containsText" text="ALTA">
      <formula>NOT(ISERROR(SEARCH("ALTA",N28)))</formula>
    </cfRule>
  </conditionalFormatting>
  <conditionalFormatting sqref="Y28">
    <cfRule type="containsText" dxfId="3561" priority="378" operator="containsText" text="BAJA">
      <formula>NOT(ISERROR(SEARCH("BAJA",Y28)))</formula>
    </cfRule>
    <cfRule type="containsText" dxfId="3560" priority="379" operator="containsText" text="MEDIA">
      <formula>NOT(ISERROR(SEARCH("MEDIA",Y28)))</formula>
    </cfRule>
    <cfRule type="containsText" dxfId="3559" priority="380" operator="containsText" text="ALTA">
      <formula>NOT(ISERROR(SEARCH("ALTA",Y28)))</formula>
    </cfRule>
  </conditionalFormatting>
  <conditionalFormatting sqref="AK28">
    <cfRule type="containsText" dxfId="3558" priority="375" operator="containsText" text="BAJA">
      <formula>NOT(ISERROR(SEARCH("BAJA",AK28)))</formula>
    </cfRule>
    <cfRule type="containsText" dxfId="3557" priority="376" operator="containsText" text="MEDIA">
      <formula>NOT(ISERROR(SEARCH("MEDIA",AK28)))</formula>
    </cfRule>
    <cfRule type="containsText" dxfId="3556" priority="377" operator="containsText" text="ALTA">
      <formula>NOT(ISERROR(SEARCH("ALTA",AK28)))</formula>
    </cfRule>
  </conditionalFormatting>
  <conditionalFormatting sqref="W33 Z33 AB33:AC33 AH33:AI33 X33:X37 AE33:AF33">
    <cfRule type="containsText" dxfId="3555" priority="372" operator="containsText" text="BAJA">
      <formula>NOT(ISERROR(SEARCH("BAJA",W33)))</formula>
    </cfRule>
    <cfRule type="containsText" dxfId="3554" priority="373" operator="containsText" text="MEDIA">
      <formula>NOT(ISERROR(SEARCH("MEDIA",W33)))</formula>
    </cfRule>
    <cfRule type="containsText" dxfId="3553" priority="374" operator="containsText" text="ALTA">
      <formula>NOT(ISERROR(SEARCH("ALTA",W33)))</formula>
    </cfRule>
  </conditionalFormatting>
  <conditionalFormatting sqref="W43 Z43 AB43:AC43 AH43:AI43 X43:X47 AE43:AF43">
    <cfRule type="containsText" dxfId="3552" priority="336" operator="containsText" text="BAJA">
      <formula>NOT(ISERROR(SEARCH("BAJA",W43)))</formula>
    </cfRule>
    <cfRule type="containsText" dxfId="3551" priority="337" operator="containsText" text="MEDIA">
      <formula>NOT(ISERROR(SEARCH("MEDIA",W43)))</formula>
    </cfRule>
    <cfRule type="containsText" dxfId="3550" priority="338" operator="containsText" text="ALTA">
      <formula>NOT(ISERROR(SEARCH("ALTA",W43)))</formula>
    </cfRule>
  </conditionalFormatting>
  <conditionalFormatting sqref="AB35:AC35">
    <cfRule type="containsText" dxfId="3549" priority="366" operator="containsText" text="BAJA">
      <formula>NOT(ISERROR(SEARCH("BAJA",AB35)))</formula>
    </cfRule>
    <cfRule type="containsText" dxfId="3548" priority="367" operator="containsText" text="MEDIA">
      <formula>NOT(ISERROR(SEARCH("MEDIA",AB35)))</formula>
    </cfRule>
    <cfRule type="containsText" dxfId="3547" priority="368" operator="containsText" text="ALTA">
      <formula>NOT(ISERROR(SEARCH("ALTA",AB35)))</formula>
    </cfRule>
  </conditionalFormatting>
  <conditionalFormatting sqref="N33:P33 V33">
    <cfRule type="containsText" dxfId="3546" priority="363" operator="containsText" text="BAJA">
      <formula>NOT(ISERROR(SEARCH("BAJA",N33)))</formula>
    </cfRule>
    <cfRule type="containsText" dxfId="3545" priority="364" operator="containsText" text="MEDIA">
      <formula>NOT(ISERROR(SEARCH("MEDIA",N33)))</formula>
    </cfRule>
    <cfRule type="containsText" dxfId="3544" priority="365" operator="containsText" text="ALTA">
      <formula>NOT(ISERROR(SEARCH("ALTA",N33)))</formula>
    </cfRule>
  </conditionalFormatting>
  <conditionalFormatting sqref="Y33">
    <cfRule type="containsText" dxfId="3543" priority="360" operator="containsText" text="BAJA">
      <formula>NOT(ISERROR(SEARCH("BAJA",Y33)))</formula>
    </cfRule>
    <cfRule type="containsText" dxfId="3542" priority="361" operator="containsText" text="MEDIA">
      <formula>NOT(ISERROR(SEARCH("MEDIA",Y33)))</formula>
    </cfRule>
    <cfRule type="containsText" dxfId="3541" priority="362" operator="containsText" text="ALTA">
      <formula>NOT(ISERROR(SEARCH("ALTA",Y33)))</formula>
    </cfRule>
  </conditionalFormatting>
  <conditionalFormatting sqref="AK33">
    <cfRule type="containsText" dxfId="3540" priority="357" operator="containsText" text="BAJA">
      <formula>NOT(ISERROR(SEARCH("BAJA",AK33)))</formula>
    </cfRule>
    <cfRule type="containsText" dxfId="3539" priority="358" operator="containsText" text="MEDIA">
      <formula>NOT(ISERROR(SEARCH("MEDIA",AK33)))</formula>
    </cfRule>
    <cfRule type="containsText" dxfId="3538" priority="359" operator="containsText" text="ALTA">
      <formula>NOT(ISERROR(SEARCH("ALTA",AK33)))</formula>
    </cfRule>
  </conditionalFormatting>
  <conditionalFormatting sqref="W38 Z38 AB38:AC38 AH38:AI38 X38:X42 AE38:AF38">
    <cfRule type="containsText" dxfId="3537" priority="354" operator="containsText" text="BAJA">
      <formula>NOT(ISERROR(SEARCH("BAJA",W38)))</formula>
    </cfRule>
    <cfRule type="containsText" dxfId="3536" priority="355" operator="containsText" text="MEDIA">
      <formula>NOT(ISERROR(SEARCH("MEDIA",W38)))</formula>
    </cfRule>
    <cfRule type="containsText" dxfId="3535" priority="356" operator="containsText" text="ALTA">
      <formula>NOT(ISERROR(SEARCH("ALTA",W38)))</formula>
    </cfRule>
  </conditionalFormatting>
  <conditionalFormatting sqref="AB39:AC39">
    <cfRule type="containsText" dxfId="3534" priority="351" operator="containsText" text="BAJA">
      <formula>NOT(ISERROR(SEARCH("BAJA",AB39)))</formula>
    </cfRule>
    <cfRule type="containsText" dxfId="3533" priority="352" operator="containsText" text="MEDIA">
      <formula>NOT(ISERROR(SEARCH("MEDIA",AB39)))</formula>
    </cfRule>
    <cfRule type="containsText" dxfId="3532" priority="353" operator="containsText" text="ALTA">
      <formula>NOT(ISERROR(SEARCH("ALTA",AB39)))</formula>
    </cfRule>
  </conditionalFormatting>
  <conditionalFormatting sqref="AB40:AC40">
    <cfRule type="containsText" dxfId="3531" priority="348" operator="containsText" text="BAJA">
      <formula>NOT(ISERROR(SEARCH("BAJA",AB40)))</formula>
    </cfRule>
    <cfRule type="containsText" dxfId="3530" priority="349" operator="containsText" text="MEDIA">
      <formula>NOT(ISERROR(SEARCH("MEDIA",AB40)))</formula>
    </cfRule>
    <cfRule type="containsText" dxfId="3529" priority="350" operator="containsText" text="ALTA">
      <formula>NOT(ISERROR(SEARCH("ALTA",AB40)))</formula>
    </cfRule>
  </conditionalFormatting>
  <conditionalFormatting sqref="N38:P38 V38">
    <cfRule type="containsText" dxfId="3528" priority="345" operator="containsText" text="BAJA">
      <formula>NOT(ISERROR(SEARCH("BAJA",N38)))</formula>
    </cfRule>
    <cfRule type="containsText" dxfId="3527" priority="346" operator="containsText" text="MEDIA">
      <formula>NOT(ISERROR(SEARCH("MEDIA",N38)))</formula>
    </cfRule>
    <cfRule type="containsText" dxfId="3526" priority="347" operator="containsText" text="ALTA">
      <formula>NOT(ISERROR(SEARCH("ALTA",N38)))</formula>
    </cfRule>
  </conditionalFormatting>
  <conditionalFormatting sqref="Y38">
    <cfRule type="containsText" dxfId="3525" priority="342" operator="containsText" text="BAJA">
      <formula>NOT(ISERROR(SEARCH("BAJA",Y38)))</formula>
    </cfRule>
    <cfRule type="containsText" dxfId="3524" priority="343" operator="containsText" text="MEDIA">
      <formula>NOT(ISERROR(SEARCH("MEDIA",Y38)))</formula>
    </cfRule>
    <cfRule type="containsText" dxfId="3523" priority="344" operator="containsText" text="ALTA">
      <formula>NOT(ISERROR(SEARCH("ALTA",Y38)))</formula>
    </cfRule>
  </conditionalFormatting>
  <conditionalFormatting sqref="AK38">
    <cfRule type="containsText" dxfId="3522" priority="339" operator="containsText" text="BAJA">
      <formula>NOT(ISERROR(SEARCH("BAJA",AK38)))</formula>
    </cfRule>
    <cfRule type="containsText" dxfId="3521" priority="340" operator="containsText" text="MEDIA">
      <formula>NOT(ISERROR(SEARCH("MEDIA",AK38)))</formula>
    </cfRule>
    <cfRule type="containsText" dxfId="3520" priority="341" operator="containsText" text="ALTA">
      <formula>NOT(ISERROR(SEARCH("ALTA",AK38)))</formula>
    </cfRule>
  </conditionalFormatting>
  <conditionalFormatting sqref="AB44:AC44">
    <cfRule type="containsText" dxfId="3519" priority="333" operator="containsText" text="BAJA">
      <formula>NOT(ISERROR(SEARCH("BAJA",AB44)))</formula>
    </cfRule>
    <cfRule type="containsText" dxfId="3518" priority="334" operator="containsText" text="MEDIA">
      <formula>NOT(ISERROR(SEARCH("MEDIA",AB44)))</formula>
    </cfRule>
    <cfRule type="containsText" dxfId="3517" priority="335" operator="containsText" text="ALTA">
      <formula>NOT(ISERROR(SEARCH("ALTA",AB44)))</formula>
    </cfRule>
  </conditionalFormatting>
  <conditionalFormatting sqref="AB45:AC45">
    <cfRule type="containsText" dxfId="3516" priority="330" operator="containsText" text="BAJA">
      <formula>NOT(ISERROR(SEARCH("BAJA",AB45)))</formula>
    </cfRule>
    <cfRule type="containsText" dxfId="3515" priority="331" operator="containsText" text="MEDIA">
      <formula>NOT(ISERROR(SEARCH("MEDIA",AB45)))</formula>
    </cfRule>
    <cfRule type="containsText" dxfId="3514" priority="332" operator="containsText" text="ALTA">
      <formula>NOT(ISERROR(SEARCH("ALTA",AB45)))</formula>
    </cfRule>
  </conditionalFormatting>
  <conditionalFormatting sqref="N43:P43 V43">
    <cfRule type="containsText" dxfId="3513" priority="327" operator="containsText" text="BAJA">
      <formula>NOT(ISERROR(SEARCH("BAJA",N43)))</formula>
    </cfRule>
    <cfRule type="containsText" dxfId="3512" priority="328" operator="containsText" text="MEDIA">
      <formula>NOT(ISERROR(SEARCH("MEDIA",N43)))</formula>
    </cfRule>
    <cfRule type="containsText" dxfId="3511" priority="329" operator="containsText" text="ALTA">
      <formula>NOT(ISERROR(SEARCH("ALTA",N43)))</formula>
    </cfRule>
  </conditionalFormatting>
  <conditionalFormatting sqref="Y43">
    <cfRule type="containsText" dxfId="3510" priority="324" operator="containsText" text="BAJA">
      <formula>NOT(ISERROR(SEARCH("BAJA",Y43)))</formula>
    </cfRule>
    <cfRule type="containsText" dxfId="3509" priority="325" operator="containsText" text="MEDIA">
      <formula>NOT(ISERROR(SEARCH("MEDIA",Y43)))</formula>
    </cfRule>
    <cfRule type="containsText" dxfId="3508" priority="326" operator="containsText" text="ALTA">
      <formula>NOT(ISERROR(SEARCH("ALTA",Y43)))</formula>
    </cfRule>
  </conditionalFormatting>
  <conditionalFormatting sqref="AK43">
    <cfRule type="containsText" dxfId="3507" priority="321" operator="containsText" text="BAJA">
      <formula>NOT(ISERROR(SEARCH("BAJA",AK43)))</formula>
    </cfRule>
    <cfRule type="containsText" dxfId="3506" priority="322" operator="containsText" text="MEDIA">
      <formula>NOT(ISERROR(SEARCH("MEDIA",AK43)))</formula>
    </cfRule>
    <cfRule type="containsText" dxfId="3505" priority="323" operator="containsText" text="ALTA">
      <formula>NOT(ISERROR(SEARCH("ALTA",AK43)))</formula>
    </cfRule>
  </conditionalFormatting>
  <conditionalFormatting sqref="AB4:AC4">
    <cfRule type="containsText" dxfId="3504" priority="318" operator="containsText" text="BAJA">
      <formula>NOT(ISERROR(SEARCH("BAJA",AB4)))</formula>
    </cfRule>
    <cfRule type="containsText" dxfId="3503" priority="319" operator="containsText" text="MEDIA">
      <formula>NOT(ISERROR(SEARCH("MEDIA",AB4)))</formula>
    </cfRule>
    <cfRule type="containsText" dxfId="3502" priority="320" operator="containsText" text="ALTA">
      <formula>NOT(ISERROR(SEARCH("ALTA",AB4)))</formula>
    </cfRule>
  </conditionalFormatting>
  <conditionalFormatting sqref="X8">
    <cfRule type="containsText" dxfId="3501" priority="315" operator="containsText" text="BAJA">
      <formula>NOT(ISERROR(SEARCH("BAJA",X8)))</formula>
    </cfRule>
    <cfRule type="containsText" dxfId="3500" priority="316" operator="containsText" text="MEDIA">
      <formula>NOT(ISERROR(SEARCH("MEDIA",X8)))</formula>
    </cfRule>
    <cfRule type="containsText" dxfId="3499" priority="317" operator="containsText" text="ALTA">
      <formula>NOT(ISERROR(SEARCH("ALTA",X8)))</formula>
    </cfRule>
  </conditionalFormatting>
  <conditionalFormatting sqref="AB8:AC8">
    <cfRule type="containsText" dxfId="3498" priority="312" operator="containsText" text="BAJA">
      <formula>NOT(ISERROR(SEARCH("BAJA",AB8)))</formula>
    </cfRule>
    <cfRule type="containsText" dxfId="3497" priority="313" operator="containsText" text="MEDIA">
      <formula>NOT(ISERROR(SEARCH("MEDIA",AB8)))</formula>
    </cfRule>
    <cfRule type="containsText" dxfId="3496" priority="314" operator="containsText" text="ALTA">
      <formula>NOT(ISERROR(SEARCH("ALTA",AB8)))</formula>
    </cfRule>
  </conditionalFormatting>
  <conditionalFormatting sqref="Y9">
    <cfRule type="containsText" dxfId="3495" priority="309" operator="containsText" text="BAJA">
      <formula>NOT(ISERROR(SEARCH("BAJA",Y9)))</formula>
    </cfRule>
    <cfRule type="containsText" dxfId="3494" priority="310" operator="containsText" text="MEDIA">
      <formula>NOT(ISERROR(SEARCH("MEDIA",Y9)))</formula>
    </cfRule>
    <cfRule type="containsText" dxfId="3493" priority="311" operator="containsText" text="ALTA">
      <formula>NOT(ISERROR(SEARCH("ALTA",Y9)))</formula>
    </cfRule>
  </conditionalFormatting>
  <conditionalFormatting sqref="AB9:AC9">
    <cfRule type="containsText" dxfId="3492" priority="306" operator="containsText" text="BAJA">
      <formula>NOT(ISERROR(SEARCH("BAJA",AB9)))</formula>
    </cfRule>
    <cfRule type="containsText" dxfId="3491" priority="307" operator="containsText" text="MEDIA">
      <formula>NOT(ISERROR(SEARCH("MEDIA",AB9)))</formula>
    </cfRule>
    <cfRule type="containsText" dxfId="3490" priority="308" operator="containsText" text="ALTA">
      <formula>NOT(ISERROR(SEARCH("ALTA",AB9)))</formula>
    </cfRule>
  </conditionalFormatting>
  <conditionalFormatting sqref="AH9">
    <cfRule type="containsText" dxfId="3489" priority="303" operator="containsText" text="BAJA">
      <formula>NOT(ISERROR(SEARCH("BAJA",AH9)))</formula>
    </cfRule>
    <cfRule type="containsText" dxfId="3488" priority="304" operator="containsText" text="MEDIA">
      <formula>NOT(ISERROR(SEARCH("MEDIA",AH9)))</formula>
    </cfRule>
    <cfRule type="containsText" dxfId="3487" priority="305" operator="containsText" text="ALTA">
      <formula>NOT(ISERROR(SEARCH("ALTA",AH9)))</formula>
    </cfRule>
  </conditionalFormatting>
  <conditionalFormatting sqref="AD3:AD47">
    <cfRule type="containsText" dxfId="3486" priority="300" operator="containsText" text="BAJA">
      <formula>NOT(ISERROR(SEARCH("BAJA",AD3)))</formula>
    </cfRule>
    <cfRule type="containsText" dxfId="3485" priority="301" operator="containsText" text="MEDIA">
      <formula>NOT(ISERROR(SEARCH("MEDIA",AD3)))</formula>
    </cfRule>
    <cfRule type="containsText" dxfId="3484" priority="302" operator="containsText" text="ALTA">
      <formula>NOT(ISERROR(SEARCH("ALTA",AD3)))</formula>
    </cfRule>
  </conditionalFormatting>
  <conditionalFormatting sqref="Q3:R12 Q15:R17 Q13:Q14 Q18 Q19:R47">
    <cfRule type="containsText" dxfId="3483" priority="297" operator="containsText" text="BAJA">
      <formula>NOT(ISERROR(SEARCH("BAJA",Q3)))</formula>
    </cfRule>
    <cfRule type="containsText" dxfId="3482" priority="298" operator="containsText" text="MEDIA">
      <formula>NOT(ISERROR(SEARCH("MEDIA",Q3)))</formula>
    </cfRule>
    <cfRule type="containsText" dxfId="3481" priority="299" operator="containsText" text="ALTA">
      <formula>NOT(ISERROR(SEARCH("ALTA",Q3)))</formula>
    </cfRule>
  </conditionalFormatting>
  <conditionalFormatting sqref="S3:T12 S15:T17 S13:S14 S18 S19:T47">
    <cfRule type="containsText" dxfId="3480" priority="294" operator="containsText" text="BAJA">
      <formula>NOT(ISERROR(SEARCH("BAJA",S3)))</formula>
    </cfRule>
    <cfRule type="containsText" dxfId="3479" priority="295" operator="containsText" text="MEDIA">
      <formula>NOT(ISERROR(SEARCH("MEDIA",S3)))</formula>
    </cfRule>
    <cfRule type="containsText" dxfId="3478" priority="296" operator="containsText" text="ALTA">
      <formula>NOT(ISERROR(SEARCH("ALTA",S3)))</formula>
    </cfRule>
  </conditionalFormatting>
  <conditionalFormatting sqref="U3:U47">
    <cfRule type="containsText" dxfId="3477" priority="291" operator="containsText" text="BAJA">
      <formula>NOT(ISERROR(SEARCH("BAJA",U3)))</formula>
    </cfRule>
    <cfRule type="containsText" dxfId="3476" priority="292" operator="containsText" text="MEDIA">
      <formula>NOT(ISERROR(SEARCH("MEDIA",U3)))</formula>
    </cfRule>
    <cfRule type="containsText" dxfId="3475" priority="293" operator="containsText" text="ALTA">
      <formula>NOT(ISERROR(SEARCH("ALTA",U3)))</formula>
    </cfRule>
  </conditionalFormatting>
  <conditionalFormatting sqref="AJ3">
    <cfRule type="containsText" dxfId="3474" priority="288" operator="containsText" text="BAJA">
      <formula>NOT(ISERROR(SEARCH("BAJA",AJ3)))</formula>
    </cfRule>
    <cfRule type="containsText" dxfId="3473" priority="289" operator="containsText" text="MEDIA">
      <formula>NOT(ISERROR(SEARCH("MEDIA",AJ3)))</formula>
    </cfRule>
    <cfRule type="containsText" dxfId="3472" priority="290" operator="containsText" text="ALTA">
      <formula>NOT(ISERROR(SEARCH("ALTA",AJ3)))</formula>
    </cfRule>
  </conditionalFormatting>
  <conditionalFormatting sqref="AU38">
    <cfRule type="containsText" dxfId="3471" priority="261" operator="containsText" text="BAJA">
      <formula>NOT(ISERROR(SEARCH("BAJA",AU38)))</formula>
    </cfRule>
    <cfRule type="containsText" dxfId="3470" priority="262" operator="containsText" text="MEDIA">
      <formula>NOT(ISERROR(SEARCH("MEDIA",AU38)))</formula>
    </cfRule>
    <cfRule type="containsText" dxfId="3469" priority="263" operator="containsText" text="ALTA">
      <formula>NOT(ISERROR(SEARCH("ALTA",AU38)))</formula>
    </cfRule>
  </conditionalFormatting>
  <conditionalFormatting sqref="AU33">
    <cfRule type="containsText" dxfId="3468" priority="264" operator="containsText" text="BAJA">
      <formula>NOT(ISERROR(SEARCH("BAJA",AU33)))</formula>
    </cfRule>
    <cfRule type="containsText" dxfId="3467" priority="265" operator="containsText" text="MEDIA">
      <formula>NOT(ISERROR(SEARCH("MEDIA",AU33)))</formula>
    </cfRule>
    <cfRule type="containsText" dxfId="3466" priority="266" operator="containsText" text="ALTA">
      <formula>NOT(ISERROR(SEARCH("ALTA",AU33)))</formula>
    </cfRule>
  </conditionalFormatting>
  <conditionalFormatting sqref="AU28">
    <cfRule type="containsText" dxfId="3465" priority="267" operator="containsText" text="BAJA">
      <formula>NOT(ISERROR(SEARCH("BAJA",AU28)))</formula>
    </cfRule>
    <cfRule type="containsText" dxfId="3464" priority="268" operator="containsText" text="MEDIA">
      <formula>NOT(ISERROR(SEARCH("MEDIA",AU28)))</formula>
    </cfRule>
    <cfRule type="containsText" dxfId="3463" priority="269" operator="containsText" text="ALTA">
      <formula>NOT(ISERROR(SEARCH("ALTA",AU28)))</formula>
    </cfRule>
  </conditionalFormatting>
  <conditionalFormatting sqref="AU43">
    <cfRule type="containsText" dxfId="3462" priority="258" operator="containsText" text="BAJA">
      <formula>NOT(ISERROR(SEARCH("BAJA",AU43)))</formula>
    </cfRule>
    <cfRule type="containsText" dxfId="3461" priority="259" operator="containsText" text="MEDIA">
      <formula>NOT(ISERROR(SEARCH("MEDIA",AU43)))</formula>
    </cfRule>
    <cfRule type="containsText" dxfId="3460" priority="260" operator="containsText" text="ALTA">
      <formula>NOT(ISERROR(SEARCH("ALTA",AU43)))</formula>
    </cfRule>
  </conditionalFormatting>
  <conditionalFormatting sqref="AU23">
    <cfRule type="containsText" dxfId="3459" priority="270" operator="containsText" text="BAJA">
      <formula>NOT(ISERROR(SEARCH("BAJA",AU23)))</formula>
    </cfRule>
    <cfRule type="containsText" dxfId="3458" priority="271" operator="containsText" text="MEDIA">
      <formula>NOT(ISERROR(SEARCH("MEDIA",AU23)))</formula>
    </cfRule>
    <cfRule type="containsText" dxfId="3457" priority="272" operator="containsText" text="ALTA">
      <formula>NOT(ISERROR(SEARCH("ALTA",AU23)))</formula>
    </cfRule>
  </conditionalFormatting>
  <conditionalFormatting sqref="AU18">
    <cfRule type="containsText" dxfId="3456" priority="273" operator="containsText" text="BAJA">
      <formula>NOT(ISERROR(SEARCH("BAJA",AU18)))</formula>
    </cfRule>
    <cfRule type="containsText" dxfId="3455" priority="274" operator="containsText" text="MEDIA">
      <formula>NOT(ISERROR(SEARCH("MEDIA",AU18)))</formula>
    </cfRule>
    <cfRule type="containsText" dxfId="3454" priority="275" operator="containsText" text="ALTA">
      <formula>NOT(ISERROR(SEARCH("ALTA",AU18)))</formula>
    </cfRule>
  </conditionalFormatting>
  <conditionalFormatting sqref="AU13">
    <cfRule type="containsText" dxfId="3453" priority="276" operator="containsText" text="BAJA">
      <formula>NOT(ISERROR(SEARCH("BAJA",AU13)))</formula>
    </cfRule>
    <cfRule type="containsText" dxfId="3452" priority="277" operator="containsText" text="MEDIA">
      <formula>NOT(ISERROR(SEARCH("MEDIA",AU13)))</formula>
    </cfRule>
    <cfRule type="containsText" dxfId="3451" priority="278" operator="containsText" text="ALTA">
      <formula>NOT(ISERROR(SEARCH("ALTA",AU13)))</formula>
    </cfRule>
  </conditionalFormatting>
  <conditionalFormatting sqref="AU8">
    <cfRule type="containsText" dxfId="3450" priority="279" operator="containsText" text="BAJA">
      <formula>NOT(ISERROR(SEARCH("BAJA",AU8)))</formula>
    </cfRule>
    <cfRule type="containsText" dxfId="3449" priority="280" operator="containsText" text="MEDIA">
      <formula>NOT(ISERROR(SEARCH("MEDIA",AU8)))</formula>
    </cfRule>
    <cfRule type="containsText" dxfId="3448" priority="281" operator="containsText" text="ALTA">
      <formula>NOT(ISERROR(SEARCH("ALTA",AU8)))</formula>
    </cfRule>
  </conditionalFormatting>
  <conditionalFormatting sqref="AO3:AP3">
    <cfRule type="containsText" dxfId="3447" priority="285" operator="containsText" text="BAJA">
      <formula>NOT(ISERROR(SEARCH("BAJA",AO3)))</formula>
    </cfRule>
    <cfRule type="containsText" dxfId="3446" priority="286" operator="containsText" text="MEDIA">
      <formula>NOT(ISERROR(SEARCH("MEDIA",AO3)))</formula>
    </cfRule>
    <cfRule type="containsText" dxfId="3445" priority="287" operator="containsText" text="ALTA">
      <formula>NOT(ISERROR(SEARCH("ALTA",AO3)))</formula>
    </cfRule>
  </conditionalFormatting>
  <conditionalFormatting sqref="AU3">
    <cfRule type="containsText" dxfId="3444" priority="282" operator="containsText" text="BAJA">
      <formula>NOT(ISERROR(SEARCH("BAJA",AU3)))</formula>
    </cfRule>
    <cfRule type="containsText" dxfId="3443" priority="283" operator="containsText" text="MEDIA">
      <formula>NOT(ISERROR(SEARCH("MEDIA",AU3)))</formula>
    </cfRule>
    <cfRule type="containsText" dxfId="3442" priority="284" operator="containsText" text="ALTA">
      <formula>NOT(ISERROR(SEARCH("ALTA",AU3)))</formula>
    </cfRule>
  </conditionalFormatting>
  <conditionalFormatting sqref="AT8">
    <cfRule type="containsText" dxfId="3441" priority="255" operator="containsText" text="BAJA">
      <formula>NOT(ISERROR(SEARCH("BAJA",AT8)))</formula>
    </cfRule>
    <cfRule type="containsText" dxfId="3440" priority="256" operator="containsText" text="MEDIA">
      <formula>NOT(ISERROR(SEARCH("MEDIA",AT8)))</formula>
    </cfRule>
    <cfRule type="containsText" dxfId="3439" priority="257" operator="containsText" text="ALTA">
      <formula>NOT(ISERROR(SEARCH("ALTA",AT8)))</formula>
    </cfRule>
  </conditionalFormatting>
  <conditionalFormatting sqref="AT13">
    <cfRule type="containsText" dxfId="3438" priority="252" operator="containsText" text="BAJA">
      <formula>NOT(ISERROR(SEARCH("BAJA",AT13)))</formula>
    </cfRule>
    <cfRule type="containsText" dxfId="3437" priority="253" operator="containsText" text="MEDIA">
      <formula>NOT(ISERROR(SEARCH("MEDIA",AT13)))</formula>
    </cfRule>
    <cfRule type="containsText" dxfId="3436" priority="254" operator="containsText" text="ALTA">
      <formula>NOT(ISERROR(SEARCH("ALTA",AT13)))</formula>
    </cfRule>
  </conditionalFormatting>
  <conditionalFormatting sqref="AT18">
    <cfRule type="containsText" dxfId="3435" priority="249" operator="containsText" text="BAJA">
      <formula>NOT(ISERROR(SEARCH("BAJA",AT18)))</formula>
    </cfRule>
    <cfRule type="containsText" dxfId="3434" priority="250" operator="containsText" text="MEDIA">
      <formula>NOT(ISERROR(SEARCH("MEDIA",AT18)))</formula>
    </cfRule>
    <cfRule type="containsText" dxfId="3433" priority="251" operator="containsText" text="ALTA">
      <formula>NOT(ISERROR(SEARCH("ALTA",AT18)))</formula>
    </cfRule>
  </conditionalFormatting>
  <conditionalFormatting sqref="AT23">
    <cfRule type="containsText" dxfId="3432" priority="246" operator="containsText" text="BAJA">
      <formula>NOT(ISERROR(SEARCH("BAJA",AT23)))</formula>
    </cfRule>
    <cfRule type="containsText" dxfId="3431" priority="247" operator="containsText" text="MEDIA">
      <formula>NOT(ISERROR(SEARCH("MEDIA",AT23)))</formula>
    </cfRule>
    <cfRule type="containsText" dxfId="3430" priority="248" operator="containsText" text="ALTA">
      <formula>NOT(ISERROR(SEARCH("ALTA",AT23)))</formula>
    </cfRule>
  </conditionalFormatting>
  <conditionalFormatting sqref="AT28">
    <cfRule type="containsText" dxfId="3429" priority="243" operator="containsText" text="BAJA">
      <formula>NOT(ISERROR(SEARCH("BAJA",AT28)))</formula>
    </cfRule>
    <cfRule type="containsText" dxfId="3428" priority="244" operator="containsText" text="MEDIA">
      <formula>NOT(ISERROR(SEARCH("MEDIA",AT28)))</formula>
    </cfRule>
    <cfRule type="containsText" dxfId="3427" priority="245" operator="containsText" text="ALTA">
      <formula>NOT(ISERROR(SEARCH("ALTA",AT28)))</formula>
    </cfRule>
  </conditionalFormatting>
  <conditionalFormatting sqref="AT33">
    <cfRule type="containsText" dxfId="3426" priority="240" operator="containsText" text="BAJA">
      <formula>NOT(ISERROR(SEARCH("BAJA",AT33)))</formula>
    </cfRule>
    <cfRule type="containsText" dxfId="3425" priority="241" operator="containsText" text="MEDIA">
      <formula>NOT(ISERROR(SEARCH("MEDIA",AT33)))</formula>
    </cfRule>
    <cfRule type="containsText" dxfId="3424" priority="242" operator="containsText" text="ALTA">
      <formula>NOT(ISERROR(SEARCH("ALTA",AT33)))</formula>
    </cfRule>
  </conditionalFormatting>
  <conditionalFormatting sqref="AT38">
    <cfRule type="containsText" dxfId="3423" priority="237" operator="containsText" text="BAJA">
      <formula>NOT(ISERROR(SEARCH("BAJA",AT38)))</formula>
    </cfRule>
    <cfRule type="containsText" dxfId="3422" priority="238" operator="containsText" text="MEDIA">
      <formula>NOT(ISERROR(SEARCH("MEDIA",AT38)))</formula>
    </cfRule>
    <cfRule type="containsText" dxfId="3421" priority="239" operator="containsText" text="ALTA">
      <formula>NOT(ISERROR(SEARCH("ALTA",AT38)))</formula>
    </cfRule>
  </conditionalFormatting>
  <conditionalFormatting sqref="AT43">
    <cfRule type="containsText" dxfId="3420" priority="234" operator="containsText" text="BAJA">
      <formula>NOT(ISERROR(SEARCH("BAJA",AT43)))</formula>
    </cfRule>
    <cfRule type="containsText" dxfId="3419" priority="235" operator="containsText" text="MEDIA">
      <formula>NOT(ISERROR(SEARCH("MEDIA",AT43)))</formula>
    </cfRule>
    <cfRule type="containsText" dxfId="3418" priority="236" operator="containsText" text="ALTA">
      <formula>NOT(ISERROR(SEARCH("ALTA",AT43)))</formula>
    </cfRule>
  </conditionalFormatting>
  <conditionalFormatting sqref="AN8">
    <cfRule type="containsText" dxfId="3417" priority="231" operator="containsText" text="BAJA">
      <formula>NOT(ISERROR(SEARCH("BAJA",AN8)))</formula>
    </cfRule>
    <cfRule type="containsText" dxfId="3416" priority="232" operator="containsText" text="MEDIA">
      <formula>NOT(ISERROR(SEARCH("MEDIA",AN8)))</formula>
    </cfRule>
    <cfRule type="containsText" dxfId="3415" priority="233" operator="containsText" text="ALTA">
      <formula>NOT(ISERROR(SEARCH("ALTA",AN8)))</formula>
    </cfRule>
  </conditionalFormatting>
  <conditionalFormatting sqref="AO8">
    <cfRule type="containsText" dxfId="3414" priority="228" operator="containsText" text="BAJA">
      <formula>NOT(ISERROR(SEARCH("BAJA",AO8)))</formula>
    </cfRule>
    <cfRule type="containsText" dxfId="3413" priority="229" operator="containsText" text="MEDIA">
      <formula>NOT(ISERROR(SEARCH("MEDIA",AO8)))</formula>
    </cfRule>
    <cfRule type="containsText" dxfId="3412" priority="230" operator="containsText" text="ALTA">
      <formula>NOT(ISERROR(SEARCH("ALTA",AO8)))</formula>
    </cfRule>
  </conditionalFormatting>
  <conditionalFormatting sqref="AN13">
    <cfRule type="containsText" dxfId="3411" priority="225" operator="containsText" text="BAJA">
      <formula>NOT(ISERROR(SEARCH("BAJA",AN13)))</formula>
    </cfRule>
    <cfRule type="containsText" dxfId="3410" priority="226" operator="containsText" text="MEDIA">
      <formula>NOT(ISERROR(SEARCH("MEDIA",AN13)))</formula>
    </cfRule>
    <cfRule type="containsText" dxfId="3409" priority="227" operator="containsText" text="ALTA">
      <formula>NOT(ISERROR(SEARCH("ALTA",AN13)))</formula>
    </cfRule>
  </conditionalFormatting>
  <conditionalFormatting sqref="AO13">
    <cfRule type="containsText" dxfId="3408" priority="222" operator="containsText" text="BAJA">
      <formula>NOT(ISERROR(SEARCH("BAJA",AO13)))</formula>
    </cfRule>
    <cfRule type="containsText" dxfId="3407" priority="223" operator="containsText" text="MEDIA">
      <formula>NOT(ISERROR(SEARCH("MEDIA",AO13)))</formula>
    </cfRule>
    <cfRule type="containsText" dxfId="3406" priority="224" operator="containsText" text="ALTA">
      <formula>NOT(ISERROR(SEARCH("ALTA",AO13)))</formula>
    </cfRule>
  </conditionalFormatting>
  <conditionalFormatting sqref="AN18">
    <cfRule type="containsText" dxfId="3405" priority="219" operator="containsText" text="BAJA">
      <formula>NOT(ISERROR(SEARCH("BAJA",AN18)))</formula>
    </cfRule>
    <cfRule type="containsText" dxfId="3404" priority="220" operator="containsText" text="MEDIA">
      <formula>NOT(ISERROR(SEARCH("MEDIA",AN18)))</formula>
    </cfRule>
    <cfRule type="containsText" dxfId="3403" priority="221" operator="containsText" text="ALTA">
      <formula>NOT(ISERROR(SEARCH("ALTA",AN18)))</formula>
    </cfRule>
  </conditionalFormatting>
  <conditionalFormatting sqref="AO18">
    <cfRule type="containsText" dxfId="3402" priority="216" operator="containsText" text="BAJA">
      <formula>NOT(ISERROR(SEARCH("BAJA",AO18)))</formula>
    </cfRule>
    <cfRule type="containsText" dxfId="3401" priority="217" operator="containsText" text="MEDIA">
      <formula>NOT(ISERROR(SEARCH("MEDIA",AO18)))</formula>
    </cfRule>
    <cfRule type="containsText" dxfId="3400" priority="218" operator="containsText" text="ALTA">
      <formula>NOT(ISERROR(SEARCH("ALTA",AO18)))</formula>
    </cfRule>
  </conditionalFormatting>
  <conditionalFormatting sqref="AN23">
    <cfRule type="containsText" dxfId="3399" priority="213" operator="containsText" text="BAJA">
      <formula>NOT(ISERROR(SEARCH("BAJA",AN23)))</formula>
    </cfRule>
    <cfRule type="containsText" dxfId="3398" priority="214" operator="containsText" text="MEDIA">
      <formula>NOT(ISERROR(SEARCH("MEDIA",AN23)))</formula>
    </cfRule>
    <cfRule type="containsText" dxfId="3397" priority="215" operator="containsText" text="ALTA">
      <formula>NOT(ISERROR(SEARCH("ALTA",AN23)))</formula>
    </cfRule>
  </conditionalFormatting>
  <conditionalFormatting sqref="AO23">
    <cfRule type="containsText" dxfId="3396" priority="210" operator="containsText" text="BAJA">
      <formula>NOT(ISERROR(SEARCH("BAJA",AO23)))</formula>
    </cfRule>
    <cfRule type="containsText" dxfId="3395" priority="211" operator="containsText" text="MEDIA">
      <formula>NOT(ISERROR(SEARCH("MEDIA",AO23)))</formula>
    </cfRule>
    <cfRule type="containsText" dxfId="3394" priority="212" operator="containsText" text="ALTA">
      <formula>NOT(ISERROR(SEARCH("ALTA",AO23)))</formula>
    </cfRule>
  </conditionalFormatting>
  <conditionalFormatting sqref="AN28">
    <cfRule type="containsText" dxfId="3393" priority="207" operator="containsText" text="BAJA">
      <formula>NOT(ISERROR(SEARCH("BAJA",AN28)))</formula>
    </cfRule>
    <cfRule type="containsText" dxfId="3392" priority="208" operator="containsText" text="MEDIA">
      <formula>NOT(ISERROR(SEARCH("MEDIA",AN28)))</formula>
    </cfRule>
    <cfRule type="containsText" dxfId="3391" priority="209" operator="containsText" text="ALTA">
      <formula>NOT(ISERROR(SEARCH("ALTA",AN28)))</formula>
    </cfRule>
  </conditionalFormatting>
  <conditionalFormatting sqref="AO28">
    <cfRule type="containsText" dxfId="3390" priority="204" operator="containsText" text="BAJA">
      <formula>NOT(ISERROR(SEARCH("BAJA",AO28)))</formula>
    </cfRule>
    <cfRule type="containsText" dxfId="3389" priority="205" operator="containsText" text="MEDIA">
      <formula>NOT(ISERROR(SEARCH("MEDIA",AO28)))</formula>
    </cfRule>
    <cfRule type="containsText" dxfId="3388" priority="206" operator="containsText" text="ALTA">
      <formula>NOT(ISERROR(SEARCH("ALTA",AO28)))</formula>
    </cfRule>
  </conditionalFormatting>
  <conditionalFormatting sqref="AN33">
    <cfRule type="containsText" dxfId="3387" priority="201" operator="containsText" text="BAJA">
      <formula>NOT(ISERROR(SEARCH("BAJA",AN33)))</formula>
    </cfRule>
    <cfRule type="containsText" dxfId="3386" priority="202" operator="containsText" text="MEDIA">
      <formula>NOT(ISERROR(SEARCH("MEDIA",AN33)))</formula>
    </cfRule>
    <cfRule type="containsText" dxfId="3385" priority="203" operator="containsText" text="ALTA">
      <formula>NOT(ISERROR(SEARCH("ALTA",AN33)))</formula>
    </cfRule>
  </conditionalFormatting>
  <conditionalFormatting sqref="AO33">
    <cfRule type="containsText" dxfId="3384" priority="198" operator="containsText" text="BAJA">
      <formula>NOT(ISERROR(SEARCH("BAJA",AO33)))</formula>
    </cfRule>
    <cfRule type="containsText" dxfId="3383" priority="199" operator="containsText" text="MEDIA">
      <formula>NOT(ISERROR(SEARCH("MEDIA",AO33)))</formula>
    </cfRule>
    <cfRule type="containsText" dxfId="3382" priority="200" operator="containsText" text="ALTA">
      <formula>NOT(ISERROR(SEARCH("ALTA",AO33)))</formula>
    </cfRule>
  </conditionalFormatting>
  <conditionalFormatting sqref="AN38">
    <cfRule type="containsText" dxfId="3381" priority="195" operator="containsText" text="BAJA">
      <formula>NOT(ISERROR(SEARCH("BAJA",AN38)))</formula>
    </cfRule>
    <cfRule type="containsText" dxfId="3380" priority="196" operator="containsText" text="MEDIA">
      <formula>NOT(ISERROR(SEARCH("MEDIA",AN38)))</formula>
    </cfRule>
    <cfRule type="containsText" dxfId="3379" priority="197" operator="containsText" text="ALTA">
      <formula>NOT(ISERROR(SEARCH("ALTA",AN38)))</formula>
    </cfRule>
  </conditionalFormatting>
  <conditionalFormatting sqref="AO38">
    <cfRule type="containsText" dxfId="3378" priority="192" operator="containsText" text="BAJA">
      <formula>NOT(ISERROR(SEARCH("BAJA",AO38)))</formula>
    </cfRule>
    <cfRule type="containsText" dxfId="3377" priority="193" operator="containsText" text="MEDIA">
      <formula>NOT(ISERROR(SEARCH("MEDIA",AO38)))</formula>
    </cfRule>
    <cfRule type="containsText" dxfId="3376" priority="194" operator="containsText" text="ALTA">
      <formula>NOT(ISERROR(SEARCH("ALTA",AO38)))</formula>
    </cfRule>
  </conditionalFormatting>
  <conditionalFormatting sqref="AN43">
    <cfRule type="containsText" dxfId="3375" priority="189" operator="containsText" text="BAJA">
      <formula>NOT(ISERROR(SEARCH("BAJA",AN43)))</formula>
    </cfRule>
    <cfRule type="containsText" dxfId="3374" priority="190" operator="containsText" text="MEDIA">
      <formula>NOT(ISERROR(SEARCH("MEDIA",AN43)))</formula>
    </cfRule>
    <cfRule type="containsText" dxfId="3373" priority="191" operator="containsText" text="ALTA">
      <formula>NOT(ISERROR(SEARCH("ALTA",AN43)))</formula>
    </cfRule>
  </conditionalFormatting>
  <conditionalFormatting sqref="AO43">
    <cfRule type="containsText" dxfId="3372" priority="186" operator="containsText" text="BAJA">
      <formula>NOT(ISERROR(SEARCH("BAJA",AO43)))</formula>
    </cfRule>
    <cfRule type="containsText" dxfId="3371" priority="187" operator="containsText" text="MEDIA">
      <formula>NOT(ISERROR(SEARCH("MEDIA",AO43)))</formula>
    </cfRule>
    <cfRule type="containsText" dxfId="3370" priority="188" operator="containsText" text="ALTA">
      <formula>NOT(ISERROR(SEARCH("ALTA",AO43)))</formula>
    </cfRule>
  </conditionalFormatting>
  <conditionalFormatting sqref="X3">
    <cfRule type="containsText" dxfId="3369" priority="183" operator="containsText" text="BAJA">
      <formula>NOT(ISERROR(SEARCH("BAJA",X3)))</formula>
    </cfRule>
    <cfRule type="containsText" dxfId="3368" priority="184" operator="containsText" text="MEDIA">
      <formula>NOT(ISERROR(SEARCH("MEDIA",X3)))</formula>
    </cfRule>
    <cfRule type="containsText" dxfId="3367" priority="185" operator="containsText" text="ALTA">
      <formula>NOT(ISERROR(SEARCH("ALTA",X3)))</formula>
    </cfRule>
  </conditionalFormatting>
  <conditionalFormatting sqref="AP8 AP13 AP18 AP23 AP28 AP33 AP38 AP43">
    <cfRule type="containsText" dxfId="3366" priority="180" operator="containsText" text="BAJA">
      <formula>NOT(ISERROR(SEARCH("BAJA",AP8)))</formula>
    </cfRule>
    <cfRule type="containsText" dxfId="3365" priority="181" operator="containsText" text="MEDIA">
      <formula>NOT(ISERROR(SEARCH("MEDIA",AP8)))</formula>
    </cfRule>
    <cfRule type="containsText" dxfId="3364" priority="182" operator="containsText" text="ALTA">
      <formula>NOT(ISERROR(SEARCH("ALTA",AP8)))</formula>
    </cfRule>
  </conditionalFormatting>
  <conditionalFormatting sqref="AR3">
    <cfRule type="containsText" dxfId="3363" priority="177" operator="containsText" text="BAJA">
      <formula>NOT(ISERROR(SEARCH("BAJA",AR3)))</formula>
    </cfRule>
    <cfRule type="containsText" dxfId="3362" priority="178" operator="containsText" text="MEDIA">
      <formula>NOT(ISERROR(SEARCH("MEDIA",AR3)))</formula>
    </cfRule>
    <cfRule type="containsText" dxfId="3361" priority="179" operator="containsText" text="ALTA">
      <formula>NOT(ISERROR(SEARCH("ALTA",AR3)))</formula>
    </cfRule>
  </conditionalFormatting>
  <conditionalFormatting sqref="AS3">
    <cfRule type="containsText" dxfId="3360" priority="174" operator="containsText" text="BAJA">
      <formula>NOT(ISERROR(SEARCH("BAJA",AS3)))</formula>
    </cfRule>
    <cfRule type="containsText" dxfId="3359" priority="175" operator="containsText" text="MEDIA">
      <formula>NOT(ISERROR(SEARCH("MEDIA",AS3)))</formula>
    </cfRule>
    <cfRule type="containsText" dxfId="3358" priority="176" operator="containsText" text="ALTA">
      <formula>NOT(ISERROR(SEARCH("ALTA",AS3)))</formula>
    </cfRule>
  </conditionalFormatting>
  <conditionalFormatting sqref="AR8">
    <cfRule type="containsText" dxfId="3357" priority="171" operator="containsText" text="BAJA">
      <formula>NOT(ISERROR(SEARCH("BAJA",AR8)))</formula>
    </cfRule>
    <cfRule type="containsText" dxfId="3356" priority="172" operator="containsText" text="MEDIA">
      <formula>NOT(ISERROR(SEARCH("MEDIA",AR8)))</formula>
    </cfRule>
    <cfRule type="containsText" dxfId="3355" priority="173" operator="containsText" text="ALTA">
      <formula>NOT(ISERROR(SEARCH("ALTA",AR8)))</formula>
    </cfRule>
  </conditionalFormatting>
  <conditionalFormatting sqref="AS8">
    <cfRule type="containsText" dxfId="3354" priority="168" operator="containsText" text="BAJA">
      <formula>NOT(ISERROR(SEARCH("BAJA",AS8)))</formula>
    </cfRule>
    <cfRule type="containsText" dxfId="3353" priority="169" operator="containsText" text="MEDIA">
      <formula>NOT(ISERROR(SEARCH("MEDIA",AS8)))</formula>
    </cfRule>
    <cfRule type="containsText" dxfId="3352" priority="170" operator="containsText" text="ALTA">
      <formula>NOT(ISERROR(SEARCH("ALTA",AS8)))</formula>
    </cfRule>
  </conditionalFormatting>
  <conditionalFormatting sqref="AR13">
    <cfRule type="containsText" dxfId="3351" priority="165" operator="containsText" text="BAJA">
      <formula>NOT(ISERROR(SEARCH("BAJA",AR13)))</formula>
    </cfRule>
    <cfRule type="containsText" dxfId="3350" priority="166" operator="containsText" text="MEDIA">
      <formula>NOT(ISERROR(SEARCH("MEDIA",AR13)))</formula>
    </cfRule>
    <cfRule type="containsText" dxfId="3349" priority="167" operator="containsText" text="ALTA">
      <formula>NOT(ISERROR(SEARCH("ALTA",AR13)))</formula>
    </cfRule>
  </conditionalFormatting>
  <conditionalFormatting sqref="AS13">
    <cfRule type="containsText" dxfId="3348" priority="162" operator="containsText" text="BAJA">
      <formula>NOT(ISERROR(SEARCH("BAJA",AS13)))</formula>
    </cfRule>
    <cfRule type="containsText" dxfId="3347" priority="163" operator="containsText" text="MEDIA">
      <formula>NOT(ISERROR(SEARCH("MEDIA",AS13)))</formula>
    </cfRule>
    <cfRule type="containsText" dxfId="3346" priority="164" operator="containsText" text="ALTA">
      <formula>NOT(ISERROR(SEARCH("ALTA",AS13)))</formula>
    </cfRule>
  </conditionalFormatting>
  <conditionalFormatting sqref="AR18">
    <cfRule type="containsText" dxfId="3345" priority="159" operator="containsText" text="BAJA">
      <formula>NOT(ISERROR(SEARCH("BAJA",AR18)))</formula>
    </cfRule>
    <cfRule type="containsText" dxfId="3344" priority="160" operator="containsText" text="MEDIA">
      <formula>NOT(ISERROR(SEARCH("MEDIA",AR18)))</formula>
    </cfRule>
    <cfRule type="containsText" dxfId="3343" priority="161" operator="containsText" text="ALTA">
      <formula>NOT(ISERROR(SEARCH("ALTA",AR18)))</formula>
    </cfRule>
  </conditionalFormatting>
  <conditionalFormatting sqref="AS18">
    <cfRule type="containsText" dxfId="3342" priority="156" operator="containsText" text="BAJA">
      <formula>NOT(ISERROR(SEARCH("BAJA",AS18)))</formula>
    </cfRule>
    <cfRule type="containsText" dxfId="3341" priority="157" operator="containsText" text="MEDIA">
      <formula>NOT(ISERROR(SEARCH("MEDIA",AS18)))</formula>
    </cfRule>
    <cfRule type="containsText" dxfId="3340" priority="158" operator="containsText" text="ALTA">
      <formula>NOT(ISERROR(SEARCH("ALTA",AS18)))</formula>
    </cfRule>
  </conditionalFormatting>
  <conditionalFormatting sqref="AR23">
    <cfRule type="containsText" dxfId="3339" priority="153" operator="containsText" text="BAJA">
      <formula>NOT(ISERROR(SEARCH("BAJA",AR23)))</formula>
    </cfRule>
    <cfRule type="containsText" dxfId="3338" priority="154" operator="containsText" text="MEDIA">
      <formula>NOT(ISERROR(SEARCH("MEDIA",AR23)))</formula>
    </cfRule>
    <cfRule type="containsText" dxfId="3337" priority="155" operator="containsText" text="ALTA">
      <formula>NOT(ISERROR(SEARCH("ALTA",AR23)))</formula>
    </cfRule>
  </conditionalFormatting>
  <conditionalFormatting sqref="AS23">
    <cfRule type="containsText" dxfId="3336" priority="150" operator="containsText" text="BAJA">
      <formula>NOT(ISERROR(SEARCH("BAJA",AS23)))</formula>
    </cfRule>
    <cfRule type="containsText" dxfId="3335" priority="151" operator="containsText" text="MEDIA">
      <formula>NOT(ISERROR(SEARCH("MEDIA",AS23)))</formula>
    </cfRule>
    <cfRule type="containsText" dxfId="3334" priority="152" operator="containsText" text="ALTA">
      <formula>NOT(ISERROR(SEARCH("ALTA",AS23)))</formula>
    </cfRule>
  </conditionalFormatting>
  <conditionalFormatting sqref="AR28">
    <cfRule type="containsText" dxfId="3333" priority="147" operator="containsText" text="BAJA">
      <formula>NOT(ISERROR(SEARCH("BAJA",AR28)))</formula>
    </cfRule>
    <cfRule type="containsText" dxfId="3332" priority="148" operator="containsText" text="MEDIA">
      <formula>NOT(ISERROR(SEARCH("MEDIA",AR28)))</formula>
    </cfRule>
    <cfRule type="containsText" dxfId="3331" priority="149" operator="containsText" text="ALTA">
      <formula>NOT(ISERROR(SEARCH("ALTA",AR28)))</formula>
    </cfRule>
  </conditionalFormatting>
  <conditionalFormatting sqref="AS28">
    <cfRule type="containsText" dxfId="3330" priority="144" operator="containsText" text="BAJA">
      <formula>NOT(ISERROR(SEARCH("BAJA",AS28)))</formula>
    </cfRule>
    <cfRule type="containsText" dxfId="3329" priority="145" operator="containsText" text="MEDIA">
      <formula>NOT(ISERROR(SEARCH("MEDIA",AS28)))</formula>
    </cfRule>
    <cfRule type="containsText" dxfId="3328" priority="146" operator="containsText" text="ALTA">
      <formula>NOT(ISERROR(SEARCH("ALTA",AS28)))</formula>
    </cfRule>
  </conditionalFormatting>
  <conditionalFormatting sqref="AR33">
    <cfRule type="containsText" dxfId="3327" priority="141" operator="containsText" text="BAJA">
      <formula>NOT(ISERROR(SEARCH("BAJA",AR33)))</formula>
    </cfRule>
    <cfRule type="containsText" dxfId="3326" priority="142" operator="containsText" text="MEDIA">
      <formula>NOT(ISERROR(SEARCH("MEDIA",AR33)))</formula>
    </cfRule>
    <cfRule type="containsText" dxfId="3325" priority="143" operator="containsText" text="ALTA">
      <formula>NOT(ISERROR(SEARCH("ALTA",AR33)))</formula>
    </cfRule>
  </conditionalFormatting>
  <conditionalFormatting sqref="AS33">
    <cfRule type="containsText" dxfId="3324" priority="138" operator="containsText" text="BAJA">
      <formula>NOT(ISERROR(SEARCH("BAJA",AS33)))</formula>
    </cfRule>
    <cfRule type="containsText" dxfId="3323" priority="139" operator="containsText" text="MEDIA">
      <formula>NOT(ISERROR(SEARCH("MEDIA",AS33)))</formula>
    </cfRule>
    <cfRule type="containsText" dxfId="3322" priority="140" operator="containsText" text="ALTA">
      <formula>NOT(ISERROR(SEARCH("ALTA",AS33)))</formula>
    </cfRule>
  </conditionalFormatting>
  <conditionalFormatting sqref="AR38">
    <cfRule type="containsText" dxfId="3321" priority="135" operator="containsText" text="BAJA">
      <formula>NOT(ISERROR(SEARCH("BAJA",AR38)))</formula>
    </cfRule>
    <cfRule type="containsText" dxfId="3320" priority="136" operator="containsText" text="MEDIA">
      <formula>NOT(ISERROR(SEARCH("MEDIA",AR38)))</formula>
    </cfRule>
    <cfRule type="containsText" dxfId="3319" priority="137" operator="containsText" text="ALTA">
      <formula>NOT(ISERROR(SEARCH("ALTA",AR38)))</formula>
    </cfRule>
  </conditionalFormatting>
  <conditionalFormatting sqref="AS38">
    <cfRule type="containsText" dxfId="3318" priority="132" operator="containsText" text="BAJA">
      <formula>NOT(ISERROR(SEARCH("BAJA",AS38)))</formula>
    </cfRule>
    <cfRule type="containsText" dxfId="3317" priority="133" operator="containsText" text="MEDIA">
      <formula>NOT(ISERROR(SEARCH("MEDIA",AS38)))</formula>
    </cfRule>
    <cfRule type="containsText" dxfId="3316" priority="134" operator="containsText" text="ALTA">
      <formula>NOT(ISERROR(SEARCH("ALTA",AS38)))</formula>
    </cfRule>
  </conditionalFormatting>
  <conditionalFormatting sqref="AR43">
    <cfRule type="containsText" dxfId="3315" priority="129" operator="containsText" text="BAJA">
      <formula>NOT(ISERROR(SEARCH("BAJA",AR43)))</formula>
    </cfRule>
    <cfRule type="containsText" dxfId="3314" priority="130" operator="containsText" text="MEDIA">
      <formula>NOT(ISERROR(SEARCH("MEDIA",AR43)))</formula>
    </cfRule>
    <cfRule type="containsText" dxfId="3313" priority="131" operator="containsText" text="ALTA">
      <formula>NOT(ISERROR(SEARCH("ALTA",AR43)))</formula>
    </cfRule>
  </conditionalFormatting>
  <conditionalFormatting sqref="AS43">
    <cfRule type="containsText" dxfId="3312" priority="126" operator="containsText" text="BAJA">
      <formula>NOT(ISERROR(SEARCH("BAJA",AS43)))</formula>
    </cfRule>
    <cfRule type="containsText" dxfId="3311" priority="127" operator="containsText" text="MEDIA">
      <formula>NOT(ISERROR(SEARCH("MEDIA",AS43)))</formula>
    </cfRule>
    <cfRule type="containsText" dxfId="3310" priority="128" operator="containsText" text="ALTA">
      <formula>NOT(ISERROR(SEARCH("ALTA",AS43)))</formula>
    </cfRule>
  </conditionalFormatting>
  <conditionalFormatting sqref="N3">
    <cfRule type="containsText" dxfId="3309" priority="118" operator="containsText" text="BAJA">
      <formula>NOT(ISERROR(SEARCH("BAJA",N3)))</formula>
    </cfRule>
    <cfRule type="containsText" dxfId="3308" priority="119" operator="containsText" text="MEDIA">
      <formula>NOT(ISERROR(SEARCH("MEDIA",N3)))</formula>
    </cfRule>
    <cfRule type="containsText" dxfId="3307" priority="120" operator="containsText" text="ALTA">
      <formula>NOT(ISERROR(SEARCH("ALTA",N3)))</formula>
    </cfRule>
  </conditionalFormatting>
  <conditionalFormatting sqref="N18">
    <cfRule type="containsText" dxfId="3306" priority="115" operator="containsText" text="BAJA">
      <formula>NOT(ISERROR(SEARCH("BAJA",N18)))</formula>
    </cfRule>
    <cfRule type="containsText" dxfId="3305" priority="116" operator="containsText" text="MEDIA">
      <formula>NOT(ISERROR(SEARCH("MEDIA",N18)))</formula>
    </cfRule>
    <cfRule type="containsText" dxfId="3304" priority="117" operator="containsText" text="ALTA">
      <formula>NOT(ISERROR(SEARCH("ALTA",N18)))</formula>
    </cfRule>
  </conditionalFormatting>
  <conditionalFormatting sqref="N23">
    <cfRule type="containsText" dxfId="3303" priority="112" operator="containsText" text="BAJA">
      <formula>NOT(ISERROR(SEARCH("BAJA",N23)))</formula>
    </cfRule>
    <cfRule type="containsText" dxfId="3302" priority="113" operator="containsText" text="MEDIA">
      <formula>NOT(ISERROR(SEARCH("MEDIA",N23)))</formula>
    </cfRule>
    <cfRule type="containsText" dxfId="3301" priority="114" operator="containsText" text="ALTA">
      <formula>NOT(ISERROR(SEARCH("ALTA",N23)))</formula>
    </cfRule>
  </conditionalFormatting>
  <conditionalFormatting sqref="N26">
    <cfRule type="containsText" dxfId="3300" priority="109" operator="containsText" text="BAJA">
      <formula>NOT(ISERROR(SEARCH("BAJA",N26)))</formula>
    </cfRule>
    <cfRule type="containsText" dxfId="3299" priority="110" operator="containsText" text="MEDIA">
      <formula>NOT(ISERROR(SEARCH("MEDIA",N26)))</formula>
    </cfRule>
    <cfRule type="containsText" dxfId="3298" priority="111" operator="containsText" text="ALTA">
      <formula>NOT(ISERROR(SEARCH("ALTA",N26)))</formula>
    </cfRule>
  </conditionalFormatting>
  <conditionalFormatting sqref="N20">
    <cfRule type="containsText" dxfId="3297" priority="106" operator="containsText" text="BAJA">
      <formula>NOT(ISERROR(SEARCH("BAJA",N20)))</formula>
    </cfRule>
    <cfRule type="containsText" dxfId="3296" priority="107" operator="containsText" text="MEDIA">
      <formula>NOT(ISERROR(SEARCH("MEDIA",N20)))</formula>
    </cfRule>
    <cfRule type="containsText" dxfId="3295" priority="108" operator="containsText" text="ALTA">
      <formula>NOT(ISERROR(SEARCH("ALTA",N20)))</formula>
    </cfRule>
  </conditionalFormatting>
  <conditionalFormatting sqref="N15">
    <cfRule type="containsText" dxfId="3294" priority="103" operator="containsText" text="BAJA">
      <formula>NOT(ISERROR(SEARCH("BAJA",N15)))</formula>
    </cfRule>
    <cfRule type="containsText" dxfId="3293" priority="104" operator="containsText" text="MEDIA">
      <formula>NOT(ISERROR(SEARCH("MEDIA",N15)))</formula>
    </cfRule>
    <cfRule type="containsText" dxfId="3292" priority="105" operator="containsText" text="ALTA">
      <formula>NOT(ISERROR(SEARCH("ALTA",N15)))</formula>
    </cfRule>
  </conditionalFormatting>
  <conditionalFormatting sqref="N4">
    <cfRule type="containsText" dxfId="3291" priority="100" operator="containsText" text="BAJA">
      <formula>NOT(ISERROR(SEARCH("BAJA",N4)))</formula>
    </cfRule>
    <cfRule type="containsText" dxfId="3290" priority="101" operator="containsText" text="MEDIA">
      <formula>NOT(ISERROR(SEARCH("MEDIA",N4)))</formula>
    </cfRule>
    <cfRule type="containsText" dxfId="3289" priority="102" operator="containsText" text="ALTA">
      <formula>NOT(ISERROR(SEARCH("ALTA",N4)))</formula>
    </cfRule>
  </conditionalFormatting>
  <conditionalFormatting sqref="N10">
    <cfRule type="containsText" dxfId="3288" priority="97" operator="containsText" text="BAJA">
      <formula>NOT(ISERROR(SEARCH("BAJA",N10)))</formula>
    </cfRule>
    <cfRule type="containsText" dxfId="3287" priority="98" operator="containsText" text="MEDIA">
      <formula>NOT(ISERROR(SEARCH("MEDIA",N10)))</formula>
    </cfRule>
    <cfRule type="containsText" dxfId="3286" priority="99" operator="containsText" text="ALTA">
      <formula>NOT(ISERROR(SEARCH("ALTA",N10)))</formula>
    </cfRule>
  </conditionalFormatting>
  <conditionalFormatting sqref="N11">
    <cfRule type="containsText" dxfId="3285" priority="94" operator="containsText" text="BAJA">
      <formula>NOT(ISERROR(SEARCH("BAJA",N11)))</formula>
    </cfRule>
    <cfRule type="containsText" dxfId="3284" priority="95" operator="containsText" text="MEDIA">
      <formula>NOT(ISERROR(SEARCH("MEDIA",N11)))</formula>
    </cfRule>
    <cfRule type="containsText" dxfId="3283" priority="96" operator="containsText" text="ALTA">
      <formula>NOT(ISERROR(SEARCH("ALTA",N11)))</formula>
    </cfRule>
  </conditionalFormatting>
  <conditionalFormatting sqref="N16">
    <cfRule type="containsText" dxfId="3282" priority="91" operator="containsText" text="BAJA">
      <formula>NOT(ISERROR(SEARCH("BAJA",N16)))</formula>
    </cfRule>
    <cfRule type="containsText" dxfId="3281" priority="92" operator="containsText" text="MEDIA">
      <formula>NOT(ISERROR(SEARCH("MEDIA",N16)))</formula>
    </cfRule>
    <cfRule type="containsText" dxfId="3280" priority="93" operator="containsText" text="ALTA">
      <formula>NOT(ISERROR(SEARCH("ALTA",N16)))</formula>
    </cfRule>
  </conditionalFormatting>
  <conditionalFormatting sqref="V23">
    <cfRule type="containsText" dxfId="3279" priority="88" operator="containsText" text="BAJA">
      <formula>NOT(ISERROR(SEARCH("BAJA",V23)))</formula>
    </cfRule>
    <cfRule type="containsText" dxfId="3278" priority="89" operator="containsText" text="MEDIA">
      <formula>NOT(ISERROR(SEARCH("MEDIA",V23)))</formula>
    </cfRule>
    <cfRule type="containsText" dxfId="3277" priority="90" operator="containsText" text="ALTA">
      <formula>NOT(ISERROR(SEARCH("ALTA",V23)))</formula>
    </cfRule>
  </conditionalFormatting>
  <conditionalFormatting sqref="AB9">
    <cfRule type="containsText" dxfId="3276" priority="85" operator="containsText" text="BAJA">
      <formula>NOT(ISERROR(SEARCH("BAJA",AB9)))</formula>
    </cfRule>
    <cfRule type="containsText" dxfId="3275" priority="86" operator="containsText" text="MEDIA">
      <formula>NOT(ISERROR(SEARCH("MEDIA",AB9)))</formula>
    </cfRule>
    <cfRule type="containsText" dxfId="3274" priority="87" operator="containsText" text="ALTA">
      <formula>NOT(ISERROR(SEARCH("ALTA",AB9)))</formula>
    </cfRule>
  </conditionalFormatting>
  <conditionalFormatting sqref="R13">
    <cfRule type="containsText" dxfId="3273" priority="82" operator="containsText" text="BAJA">
      <formula>NOT(ISERROR(SEARCH("BAJA",R13)))</formula>
    </cfRule>
    <cfRule type="containsText" dxfId="3272" priority="83" operator="containsText" text="MEDIA">
      <formula>NOT(ISERROR(SEARCH("MEDIA",R13)))</formula>
    </cfRule>
    <cfRule type="containsText" dxfId="3271" priority="84" operator="containsText" text="ALTA">
      <formula>NOT(ISERROR(SEARCH("ALTA",R13)))</formula>
    </cfRule>
  </conditionalFormatting>
  <conditionalFormatting sqref="T13">
    <cfRule type="containsText" dxfId="3270" priority="79" operator="containsText" text="BAJA">
      <formula>NOT(ISERROR(SEARCH("BAJA",T13)))</formula>
    </cfRule>
    <cfRule type="containsText" dxfId="3269" priority="80" operator="containsText" text="MEDIA">
      <formula>NOT(ISERROR(SEARCH("MEDIA",T13)))</formula>
    </cfRule>
    <cfRule type="containsText" dxfId="3268" priority="81" operator="containsText" text="ALTA">
      <formula>NOT(ISERROR(SEARCH("ALTA",T13)))</formula>
    </cfRule>
  </conditionalFormatting>
  <conditionalFormatting sqref="W13">
    <cfRule type="containsText" dxfId="3267" priority="76" operator="containsText" text="BAJA">
      <formula>NOT(ISERROR(SEARCH("BAJA",W13)))</formula>
    </cfRule>
    <cfRule type="containsText" dxfId="3266" priority="77" operator="containsText" text="MEDIA">
      <formula>NOT(ISERROR(SEARCH("MEDIA",W13)))</formula>
    </cfRule>
    <cfRule type="containsText" dxfId="3265" priority="78" operator="containsText" text="ALTA">
      <formula>NOT(ISERROR(SEARCH("ALTA",W13)))</formula>
    </cfRule>
  </conditionalFormatting>
  <conditionalFormatting sqref="Y13">
    <cfRule type="containsText" dxfId="3264" priority="73" operator="containsText" text="BAJA">
      <formula>NOT(ISERROR(SEARCH("BAJA",Y13)))</formula>
    </cfRule>
    <cfRule type="containsText" dxfId="3263" priority="74" operator="containsText" text="MEDIA">
      <formula>NOT(ISERROR(SEARCH("MEDIA",Y13)))</formula>
    </cfRule>
    <cfRule type="containsText" dxfId="3262" priority="75" operator="containsText" text="ALTA">
      <formula>NOT(ISERROR(SEARCH("ALTA",Y13)))</formula>
    </cfRule>
  </conditionalFormatting>
  <conditionalFormatting sqref="Z13">
    <cfRule type="containsText" dxfId="3261" priority="70" operator="containsText" text="BAJA">
      <formula>NOT(ISERROR(SEARCH("BAJA",Z13)))</formula>
    </cfRule>
    <cfRule type="containsText" dxfId="3260" priority="71" operator="containsText" text="MEDIA">
      <formula>NOT(ISERROR(SEARCH("MEDIA",Z13)))</formula>
    </cfRule>
    <cfRule type="containsText" dxfId="3259" priority="72" operator="containsText" text="ALTA">
      <formula>NOT(ISERROR(SEARCH("ALTA",Z13)))</formula>
    </cfRule>
  </conditionalFormatting>
  <conditionalFormatting sqref="AB13">
    <cfRule type="containsText" dxfId="3258" priority="67" operator="containsText" text="BAJA">
      <formula>NOT(ISERROR(SEARCH("BAJA",AB13)))</formula>
    </cfRule>
    <cfRule type="containsText" dxfId="3257" priority="68" operator="containsText" text="MEDIA">
      <formula>NOT(ISERROR(SEARCH("MEDIA",AB13)))</formula>
    </cfRule>
    <cfRule type="containsText" dxfId="3256" priority="69" operator="containsText" text="ALTA">
      <formula>NOT(ISERROR(SEARCH("ALTA",AB13)))</formula>
    </cfRule>
  </conditionalFormatting>
  <conditionalFormatting sqref="AC13">
    <cfRule type="containsText" dxfId="3255" priority="64" operator="containsText" text="BAJA">
      <formula>NOT(ISERROR(SEARCH("BAJA",AC13)))</formula>
    </cfRule>
    <cfRule type="containsText" dxfId="3254" priority="65" operator="containsText" text="MEDIA">
      <formula>NOT(ISERROR(SEARCH("MEDIA",AC13)))</formula>
    </cfRule>
    <cfRule type="containsText" dxfId="3253" priority="66" operator="containsText" text="ALTA">
      <formula>NOT(ISERROR(SEARCH("ALTA",AC13)))</formula>
    </cfRule>
  </conditionalFormatting>
  <conditionalFormatting sqref="AE13">
    <cfRule type="containsText" dxfId="3252" priority="61" operator="containsText" text="BAJA">
      <formula>NOT(ISERROR(SEARCH("BAJA",AE13)))</formula>
    </cfRule>
    <cfRule type="containsText" dxfId="3251" priority="62" operator="containsText" text="MEDIA">
      <formula>NOT(ISERROR(SEARCH("MEDIA",AE13)))</formula>
    </cfRule>
    <cfRule type="containsText" dxfId="3250" priority="63" operator="containsText" text="ALTA">
      <formula>NOT(ISERROR(SEARCH("ALTA",AE13)))</formula>
    </cfRule>
  </conditionalFormatting>
  <conditionalFormatting sqref="AF13">
    <cfRule type="containsText" dxfId="3249" priority="58" operator="containsText" text="BAJA">
      <formula>NOT(ISERROR(SEARCH("BAJA",AF13)))</formula>
    </cfRule>
    <cfRule type="containsText" dxfId="3248" priority="59" operator="containsText" text="MEDIA">
      <formula>NOT(ISERROR(SEARCH("MEDIA",AF13)))</formula>
    </cfRule>
    <cfRule type="containsText" dxfId="3247" priority="60" operator="containsText" text="ALTA">
      <formula>NOT(ISERROR(SEARCH("ALTA",AF13)))</formula>
    </cfRule>
  </conditionalFormatting>
  <conditionalFormatting sqref="AH13">
    <cfRule type="containsText" dxfId="3246" priority="55" operator="containsText" text="BAJA">
      <formula>NOT(ISERROR(SEARCH("BAJA",AH13)))</formula>
    </cfRule>
    <cfRule type="containsText" dxfId="3245" priority="56" operator="containsText" text="MEDIA">
      <formula>NOT(ISERROR(SEARCH("MEDIA",AH13)))</formula>
    </cfRule>
    <cfRule type="containsText" dxfId="3244" priority="57" operator="containsText" text="ALTA">
      <formula>NOT(ISERROR(SEARCH("ALTA",AH13)))</formula>
    </cfRule>
  </conditionalFormatting>
  <conditionalFormatting sqref="AI13">
    <cfRule type="containsText" dxfId="3243" priority="52" operator="containsText" text="BAJA">
      <formula>NOT(ISERROR(SEARCH("BAJA",AI13)))</formula>
    </cfRule>
    <cfRule type="containsText" dxfId="3242" priority="53" operator="containsText" text="MEDIA">
      <formula>NOT(ISERROR(SEARCH("MEDIA",AI13)))</formula>
    </cfRule>
    <cfRule type="containsText" dxfId="3241" priority="54" operator="containsText" text="ALTA">
      <formula>NOT(ISERROR(SEARCH("ALTA",AI13)))</formula>
    </cfRule>
  </conditionalFormatting>
  <conditionalFormatting sqref="AK13">
    <cfRule type="containsText" dxfId="3240" priority="49" operator="containsText" text="BAJA">
      <formula>NOT(ISERROR(SEARCH("BAJA",AK13)))</formula>
    </cfRule>
    <cfRule type="containsText" dxfId="3239" priority="50" operator="containsText" text="MEDIA">
      <formula>NOT(ISERROR(SEARCH("MEDIA",AK13)))</formula>
    </cfRule>
    <cfRule type="containsText" dxfId="3238" priority="51" operator="containsText" text="ALTA">
      <formula>NOT(ISERROR(SEARCH("ALTA",AK13)))</formula>
    </cfRule>
  </conditionalFormatting>
  <conditionalFormatting sqref="P18">
    <cfRule type="containsText" dxfId="3237" priority="46" operator="containsText" text="BAJA">
      <formula>NOT(ISERROR(SEARCH("BAJA",P18)))</formula>
    </cfRule>
    <cfRule type="containsText" dxfId="3236" priority="47" operator="containsText" text="MEDIA">
      <formula>NOT(ISERROR(SEARCH("MEDIA",P18)))</formula>
    </cfRule>
    <cfRule type="containsText" dxfId="3235" priority="48" operator="containsText" text="ALTA">
      <formula>NOT(ISERROR(SEARCH("ALTA",P18)))</formula>
    </cfRule>
  </conditionalFormatting>
  <conditionalFormatting sqref="R18">
    <cfRule type="containsText" dxfId="3234" priority="43" operator="containsText" text="BAJA">
      <formula>NOT(ISERROR(SEARCH("BAJA",R18)))</formula>
    </cfRule>
    <cfRule type="containsText" dxfId="3233" priority="44" operator="containsText" text="MEDIA">
      <formula>NOT(ISERROR(SEARCH("MEDIA",R18)))</formula>
    </cfRule>
    <cfRule type="containsText" dxfId="3232" priority="45" operator="containsText" text="ALTA">
      <formula>NOT(ISERROR(SEARCH("ALTA",R18)))</formula>
    </cfRule>
  </conditionalFormatting>
  <conditionalFormatting sqref="T18">
    <cfRule type="containsText" dxfId="3231" priority="40" operator="containsText" text="BAJA">
      <formula>NOT(ISERROR(SEARCH("BAJA",T18)))</formula>
    </cfRule>
    <cfRule type="containsText" dxfId="3230" priority="41" operator="containsText" text="MEDIA">
      <formula>NOT(ISERROR(SEARCH("MEDIA",T18)))</formula>
    </cfRule>
    <cfRule type="containsText" dxfId="3229" priority="42" operator="containsText" text="ALTA">
      <formula>NOT(ISERROR(SEARCH("ALTA",T18)))</formula>
    </cfRule>
  </conditionalFormatting>
  <conditionalFormatting sqref="W18">
    <cfRule type="containsText" dxfId="3228" priority="37" operator="containsText" text="BAJA">
      <formula>NOT(ISERROR(SEARCH("BAJA",W18)))</formula>
    </cfRule>
    <cfRule type="containsText" dxfId="3227" priority="38" operator="containsText" text="MEDIA">
      <formula>NOT(ISERROR(SEARCH("MEDIA",W18)))</formula>
    </cfRule>
    <cfRule type="containsText" dxfId="3226" priority="39" operator="containsText" text="ALTA">
      <formula>NOT(ISERROR(SEARCH("ALTA",W18)))</formula>
    </cfRule>
  </conditionalFormatting>
  <conditionalFormatting sqref="Y18">
    <cfRule type="containsText" dxfId="3225" priority="34" operator="containsText" text="BAJA">
      <formula>NOT(ISERROR(SEARCH("BAJA",Y18)))</formula>
    </cfRule>
    <cfRule type="containsText" dxfId="3224" priority="35" operator="containsText" text="MEDIA">
      <formula>NOT(ISERROR(SEARCH("MEDIA",Y18)))</formula>
    </cfRule>
    <cfRule type="containsText" dxfId="3223" priority="36" operator="containsText" text="ALTA">
      <formula>NOT(ISERROR(SEARCH("ALTA",Y18)))</formula>
    </cfRule>
  </conditionalFormatting>
  <conditionalFormatting sqref="Z18">
    <cfRule type="containsText" dxfId="3222" priority="31" operator="containsText" text="BAJA">
      <formula>NOT(ISERROR(SEARCH("BAJA",Z18)))</formula>
    </cfRule>
    <cfRule type="containsText" dxfId="3221" priority="32" operator="containsText" text="MEDIA">
      <formula>NOT(ISERROR(SEARCH("MEDIA",Z18)))</formula>
    </cfRule>
    <cfRule type="containsText" dxfId="3220" priority="33" operator="containsText" text="ALTA">
      <formula>NOT(ISERROR(SEARCH("ALTA",Z18)))</formula>
    </cfRule>
  </conditionalFormatting>
  <conditionalFormatting sqref="AB18">
    <cfRule type="containsText" dxfId="3219" priority="28" operator="containsText" text="BAJA">
      <formula>NOT(ISERROR(SEARCH("BAJA",AB18)))</formula>
    </cfRule>
    <cfRule type="containsText" dxfId="3218" priority="29" operator="containsText" text="MEDIA">
      <formula>NOT(ISERROR(SEARCH("MEDIA",AB18)))</formula>
    </cfRule>
    <cfRule type="containsText" dxfId="3217" priority="30" operator="containsText" text="ALTA">
      <formula>NOT(ISERROR(SEARCH("ALTA",AB18)))</formula>
    </cfRule>
  </conditionalFormatting>
  <conditionalFormatting sqref="AC18">
    <cfRule type="containsText" dxfId="3216" priority="25" operator="containsText" text="BAJA">
      <formula>NOT(ISERROR(SEARCH("BAJA",AC18)))</formula>
    </cfRule>
    <cfRule type="containsText" dxfId="3215" priority="26" operator="containsText" text="MEDIA">
      <formula>NOT(ISERROR(SEARCH("MEDIA",AC18)))</formula>
    </cfRule>
    <cfRule type="containsText" dxfId="3214" priority="27" operator="containsText" text="ALTA">
      <formula>NOT(ISERROR(SEARCH("ALTA",AC18)))</formula>
    </cfRule>
  </conditionalFormatting>
  <conditionalFormatting sqref="AE18">
    <cfRule type="containsText" dxfId="3213" priority="22" operator="containsText" text="BAJA">
      <formula>NOT(ISERROR(SEARCH("BAJA",AE18)))</formula>
    </cfRule>
    <cfRule type="containsText" dxfId="3212" priority="23" operator="containsText" text="MEDIA">
      <formula>NOT(ISERROR(SEARCH("MEDIA",AE18)))</formula>
    </cfRule>
    <cfRule type="containsText" dxfId="3211" priority="24" operator="containsText" text="ALTA">
      <formula>NOT(ISERROR(SEARCH("ALTA",AE18)))</formula>
    </cfRule>
  </conditionalFormatting>
  <conditionalFormatting sqref="AF18">
    <cfRule type="containsText" dxfId="3210" priority="19" operator="containsText" text="BAJA">
      <formula>NOT(ISERROR(SEARCH("BAJA",AF18)))</formula>
    </cfRule>
    <cfRule type="containsText" dxfId="3209" priority="20" operator="containsText" text="MEDIA">
      <formula>NOT(ISERROR(SEARCH("MEDIA",AF18)))</formula>
    </cfRule>
    <cfRule type="containsText" dxfId="3208" priority="21" operator="containsText" text="ALTA">
      <formula>NOT(ISERROR(SEARCH("ALTA",AF18)))</formula>
    </cfRule>
  </conditionalFormatting>
  <conditionalFormatting sqref="AH18">
    <cfRule type="containsText" dxfId="3207" priority="16" operator="containsText" text="BAJA">
      <formula>NOT(ISERROR(SEARCH("BAJA",AH18)))</formula>
    </cfRule>
    <cfRule type="containsText" dxfId="3206" priority="17" operator="containsText" text="MEDIA">
      <formula>NOT(ISERROR(SEARCH("MEDIA",AH18)))</formula>
    </cfRule>
    <cfRule type="containsText" dxfId="3205" priority="18" operator="containsText" text="ALTA">
      <formula>NOT(ISERROR(SEARCH("ALTA",AH18)))</formula>
    </cfRule>
  </conditionalFormatting>
  <conditionalFormatting sqref="AI18">
    <cfRule type="containsText" dxfId="3204" priority="13" operator="containsText" text="BAJA">
      <formula>NOT(ISERROR(SEARCH("BAJA",AI18)))</formula>
    </cfRule>
    <cfRule type="containsText" dxfId="3203" priority="14" operator="containsText" text="MEDIA">
      <formula>NOT(ISERROR(SEARCH("MEDIA",AI18)))</formula>
    </cfRule>
    <cfRule type="containsText" dxfId="3202" priority="15" operator="containsText" text="ALTA">
      <formula>NOT(ISERROR(SEARCH("ALTA",AI18)))</formula>
    </cfRule>
  </conditionalFormatting>
  <conditionalFormatting sqref="AK18">
    <cfRule type="containsText" dxfId="3201" priority="10" operator="containsText" text="BAJA">
      <formula>NOT(ISERROR(SEARCH("BAJA",AK18)))</formula>
    </cfRule>
    <cfRule type="containsText" dxfId="3200" priority="11" operator="containsText" text="MEDIA">
      <formula>NOT(ISERROR(SEARCH("MEDIA",AK18)))</formula>
    </cfRule>
    <cfRule type="containsText" dxfId="3199" priority="12" operator="containsText" text="ALTA">
      <formula>NOT(ISERROR(SEARCH("ALTA",AK18)))</formula>
    </cfRule>
  </conditionalFormatting>
  <conditionalFormatting sqref="N19">
    <cfRule type="containsText" dxfId="3198" priority="7" operator="containsText" text="BAJA">
      <formula>NOT(ISERROR(SEARCH("BAJA",N19)))</formula>
    </cfRule>
    <cfRule type="containsText" dxfId="3197" priority="8" operator="containsText" text="MEDIA">
      <formula>NOT(ISERROR(SEARCH("MEDIA",N19)))</formula>
    </cfRule>
    <cfRule type="containsText" dxfId="3196" priority="9" operator="containsText" text="ALTA">
      <formula>NOT(ISERROR(SEARCH("ALTA",N19)))</formula>
    </cfRule>
  </conditionalFormatting>
  <conditionalFormatting sqref="AB19">
    <cfRule type="containsText" dxfId="3195" priority="4" operator="containsText" text="BAJA">
      <formula>NOT(ISERROR(SEARCH("BAJA",AB19)))</formula>
    </cfRule>
    <cfRule type="containsText" dxfId="3194" priority="5" operator="containsText" text="MEDIA">
      <formula>NOT(ISERROR(SEARCH("MEDIA",AB19)))</formula>
    </cfRule>
    <cfRule type="containsText" dxfId="3193" priority="6" operator="containsText" text="ALTA">
      <formula>NOT(ISERROR(SEARCH("ALTA",AB19)))</formula>
    </cfRule>
  </conditionalFormatting>
  <conditionalFormatting sqref="AC19">
    <cfRule type="containsText" dxfId="3192" priority="1" operator="containsText" text="BAJA">
      <formula>NOT(ISERROR(SEARCH("BAJA",AC19)))</formula>
    </cfRule>
    <cfRule type="containsText" dxfId="3191" priority="2" operator="containsText" text="MEDIA">
      <formula>NOT(ISERROR(SEARCH("MEDIA",AC19)))</formula>
    </cfRule>
    <cfRule type="containsText" dxfId="3190" priority="3" operator="containsText" text="ALTA">
      <formula>NOT(ISERROR(SEARCH("ALTA",AC19)))</formula>
    </cfRule>
  </conditionalFormatting>
  <dataValidations count="10">
    <dataValidation type="list" allowBlank="1" showInputMessage="1" showErrorMessage="1" sqref="AP3:AP47" xr:uid="{473B834E-1BD4-4E1D-839A-EC998782143A}">
      <formula1>"Todas están gestionadas,Faltan causas por gestionar"</formula1>
    </dataValidation>
    <dataValidation type="list" allowBlank="1" showInputMessage="1" showErrorMessage="1" sqref="W3:W12 W15:W17 W19:W47" xr:uid="{692B777F-35B3-4980-B176-B985B190F2CA}">
      <formula1>"Completo,Incompleto,No lo está"</formula1>
    </dataValidation>
    <dataValidation type="list" allowBlank="1" showInputMessage="1" showErrorMessage="1" sqref="AI3:AI12 AI15:AI17 AI19:AI47" xr:uid="{FC29808E-4113-4D9A-A0AF-33815905FD09}">
      <formula1>"Completa,Incompleta,No existe"</formula1>
    </dataValidation>
    <dataValidation type="list" allowBlank="1" showInputMessage="1" showErrorMessage="1" sqref="R3:R12 R15:R17 R19:R47" xr:uid="{5422F842-6804-4E52-B518-D2007A048E94}">
      <formula1>"Confiable,No confiable"</formula1>
    </dataValidation>
    <dataValidation type="list" allowBlank="1" showInputMessage="1" showErrorMessage="1" sqref="P3:P12 P15:P17 P19:P47" xr:uid="{D78FB0BE-2442-4A40-99A9-1C516D32C6A7}">
      <formula1>"Prevenir,Detectar,No es un control"</formula1>
    </dataValidation>
    <dataValidation type="list" allowBlank="1" showInputMessage="1" showErrorMessage="1" sqref="AF3:AF12 AF15:AF17 AF19:AF47" xr:uid="{FCBA0274-3BBA-4D1E-B7BC-7E9555015DBE}">
      <formula1>"Oportuna,Inoportuna"</formula1>
    </dataValidation>
    <dataValidation type="list" allowBlank="1" showInputMessage="1" showErrorMessage="1" sqref="AC3:AC12 AC15:AC17 AC19:AC47" xr:uid="{CAD7A8B6-187D-42DA-9412-17234A5586F2}">
      <formula1>"Adecuado,Inadecuado"</formula1>
    </dataValidation>
    <dataValidation type="list" allowBlank="1" showInputMessage="1" showErrorMessage="1" sqref="Z3:Z12 Z15:Z17 Z19:Z47" xr:uid="{C53409DB-274A-430C-B699-1DC7CD3CC70A}">
      <formula1>"Asignado,No Asignado"</formula1>
    </dataValidation>
    <dataValidation type="list" allowBlank="1" showInputMessage="1" showErrorMessage="1" sqref="AE3:AE12 AE15:AE17 AE19:AE47" xr:uid="{683D057F-C818-4915-987E-32671AF11F53}">
      <formula1>"Manual,Automático"</formula1>
    </dataValidation>
    <dataValidation type="list" allowBlank="1" showInputMessage="1" showErrorMessage="1" sqref="A3:A47 T3:T12 T15:T17 T19:T47" xr:uid="{973AB941-7CCC-454F-B38D-CD9CA8F66427}">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124" operator="equal" id="{0205250F-E21E-488D-A838-BE4E8DEE5A94}">
            <xm:f>'[Matriz de Riesgos G TH 2020NM.xlsx]Tablas'!#REF!</xm:f>
            <x14:dxf>
              <font>
                <b/>
                <i val="0"/>
                <color rgb="FFFFC000"/>
              </font>
            </x14:dxf>
          </x14:cfRule>
          <x14:cfRule type="cellIs" priority="125" operator="equal" id="{67107984-68E3-4947-AD91-9F1DB5EBA651}">
            <xm:f>'[Matriz de Riesgos G TH 2020NM.xlsx]Tablas'!#REF!</xm:f>
            <x14:dxf>
              <font>
                <b/>
                <i val="0"/>
                <color rgb="FFC00000"/>
              </font>
            </x14:dxf>
          </x14:cfRule>
          <xm:sqref>BB3:BB47</xm:sqref>
        </x14:conditionalFormatting>
        <x14:conditionalFormatting xmlns:xm="http://schemas.microsoft.com/office/excel/2006/main">
          <x14:cfRule type="cellIs" priority="121" operator="equal" id="{8308F2AF-5B2A-4AB5-8AEE-EFD1C9B7CDCF}">
            <xm:f>'[Matriz de Riesgos G TH 2020NM.xlsx]Tablas'!#REF!</xm:f>
            <x14:dxf>
              <font>
                <b/>
                <i val="0"/>
              </font>
              <fill>
                <patternFill>
                  <bgColor rgb="FF92D050"/>
                </patternFill>
              </fill>
            </x14:dxf>
          </x14:cfRule>
          <x14:cfRule type="cellIs" priority="122" operator="equal" id="{3421E567-3C6C-42AF-946D-E2152ECF3515}">
            <xm:f>'[Matriz de Riesgos G TH 2020NM.xlsx]Tablas'!#REF!</xm:f>
            <x14:dxf>
              <font>
                <b/>
                <i val="0"/>
              </font>
              <fill>
                <patternFill>
                  <bgColor rgb="FFFFFF00"/>
                </patternFill>
              </fill>
            </x14:dxf>
          </x14:cfRule>
          <x14:cfRule type="cellIs" priority="123" operator="equal" id="{0AF1B7A0-EA1C-4C12-B6EC-75A1391F3B9A}">
            <xm:f>'[Matriz de Riesgos G TH 2020NM.xlsx]Tablas'!#REF!</xm:f>
            <x14:dxf>
              <font>
                <b/>
                <i val="0"/>
                <color theme="0"/>
              </font>
              <fill>
                <patternFill>
                  <bgColor rgb="FFFF0000"/>
                </patternFill>
              </fill>
            </x14:dxf>
          </x14:cfRule>
          <xm:sqref>BA3:BA47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A1939237-C74E-4651-A6EC-725E39DB18AC}">
          <x14:formula1>
            <xm:f>'Y:\5 Gestión de Riesgos ACTUALIZADOS DICIEMBRE 2019\[Matriz de Riesgos G TH 2020NM.xlsx]Tablas'!#REF!</xm:f>
          </x14:formula1>
          <xm:sqref>B3:B47</xm:sqref>
        </x14:dataValidation>
        <x14:dataValidation type="list" allowBlank="1" showInputMessage="1" showErrorMessage="1" xr:uid="{B51B31AD-D1CA-4B5B-9BC1-3570022A3B29}">
          <x14:formula1>
            <xm:f>'Y:\5 Gestión de Riesgos ACTUALIZADOS DICIEMBRE 2019\[Matriz de Riesgos G TH 2020NM.xlsx]Tablas'!#REF!</xm:f>
          </x14:formula1>
          <xm:sqref>C3:C47</xm:sqref>
        </x14:dataValidation>
        <x14:dataValidation type="list" allowBlank="1" showInputMessage="1" showErrorMessage="1" xr:uid="{AE0C899C-7113-440A-AC71-A3B94A9BF1CD}">
          <x14:formula1>
            <xm:f>'Y:\5 Gestión de Riesgos ACTUALIZADOS DICIEMBRE 2019\[Matriz de Riesgos G TH 2020NM.xlsx]Tablas'!#REF!</xm:f>
          </x14:formula1>
          <xm:sqref>J3:J47</xm:sqref>
        </x14:dataValidation>
        <x14:dataValidation type="list" allowBlank="1" showInputMessage="1" showErrorMessage="1" xr:uid="{C936336B-759F-4D8B-9236-63A007021FFE}">
          <x14:formula1>
            <xm:f>'Y:\5 Gestión de Riesgos ACTUALIZADOS DICIEMBRE 2019\[Matriz de Riesgos G TH 2020NM.xlsx]Tablas'!#REF!</xm:f>
          </x14:formula1>
          <xm:sqref>H3:H47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FC6C1-A52F-4E28-A86C-ACE8E47A3C07}">
  <dimension ref="A1:BI49"/>
  <sheetViews>
    <sheetView workbookViewId="0">
      <selection activeCell="N3" sqref="A3:XFD7"/>
    </sheetView>
  </sheetViews>
  <sheetFormatPr baseColWidth="10" defaultRowHeight="15" x14ac:dyDescent="0.25"/>
  <cols>
    <col min="1" max="1" width="11" style="1" customWidth="1"/>
    <col min="2" max="2" width="21.85546875" style="2" customWidth="1"/>
    <col min="3" max="3" width="16.5703125" style="2" bestFit="1" customWidth="1"/>
    <col min="4" max="4" width="44.140625" style="3" customWidth="1"/>
    <col min="5" max="5" width="9.7109375" style="3" customWidth="1"/>
    <col min="6" max="6" width="32.28515625" style="3" customWidth="1"/>
    <col min="7" max="7" width="46.28515625" style="3" customWidth="1"/>
    <col min="8" max="8" width="19" style="10" customWidth="1"/>
    <col min="9" max="9" width="4.28515625" style="3" hidden="1" customWidth="1"/>
    <col min="10" max="10" width="17.7109375" style="3" customWidth="1"/>
    <col min="11" max="11" width="4.42578125" style="3" hidden="1" customWidth="1"/>
    <col min="12" max="12" width="22.28515625" style="3" customWidth="1"/>
    <col min="13" max="13" width="5.28515625" style="3" hidden="1" customWidth="1"/>
    <col min="14" max="14" width="36.28515625" style="3" customWidth="1"/>
    <col min="15" max="15" width="61.42578125" style="3" customWidth="1"/>
    <col min="16" max="16" width="14" style="3" customWidth="1"/>
    <col min="17" max="17" width="7.42578125" style="3" hidden="1" customWidth="1"/>
    <col min="18" max="18" width="12.85546875" style="3" customWidth="1"/>
    <col min="19" max="19" width="6.7109375" style="3" hidden="1" customWidth="1"/>
    <col min="20" max="20" width="6.7109375" style="3" customWidth="1"/>
    <col min="21" max="21" width="6.7109375" style="3" hidden="1" customWidth="1"/>
    <col min="22" max="22" width="44.7109375" style="3" customWidth="1"/>
    <col min="23" max="23" width="12.7109375" style="3" customWidth="1"/>
    <col min="24" max="24" width="4.42578125" style="3" hidden="1" customWidth="1"/>
    <col min="25" max="25" width="34.7109375" style="3" customWidth="1"/>
    <col min="26" max="26" width="12.7109375" style="3" customWidth="1"/>
    <col min="27" max="27" width="4.85546875" style="3" hidden="1" customWidth="1"/>
    <col min="28" max="28" width="28.28515625" style="3" customWidth="1"/>
    <col min="29" max="29" width="17.28515625" style="3" customWidth="1"/>
    <col min="30" max="30" width="5.42578125" style="3" hidden="1" customWidth="1"/>
    <col min="31" max="31" width="12.28515625" style="3" customWidth="1"/>
    <col min="32" max="32" width="10.85546875" style="3" customWidth="1"/>
    <col min="33" max="33" width="5.5703125" style="3" hidden="1" customWidth="1"/>
    <col min="34" max="34" width="17.7109375" style="3" customWidth="1"/>
    <col min="35" max="35" width="12.85546875" style="3" customWidth="1"/>
    <col min="36" max="36" width="4.7109375" style="3" hidden="1" customWidth="1"/>
    <col min="37" max="37" width="23.7109375" style="3" customWidth="1"/>
    <col min="38" max="39" width="11.140625" style="2" customWidth="1"/>
    <col min="40" max="41" width="14.7109375" style="3" hidden="1" customWidth="1"/>
    <col min="42" max="42" width="13.7109375" style="3" customWidth="1"/>
    <col min="43" max="43" width="39.7109375" style="3" customWidth="1"/>
    <col min="44" max="47" width="14.7109375" style="3" customWidth="1"/>
    <col min="48" max="48" width="12.85546875" style="1" customWidth="1"/>
    <col min="49" max="49" width="3.28515625" style="1" hidden="1" customWidth="1"/>
    <col min="50" max="50" width="15" style="1" customWidth="1"/>
    <col min="51" max="51" width="3.85546875" style="1" hidden="1" customWidth="1"/>
    <col min="52" max="52" width="11.7109375" style="1" hidden="1" customWidth="1"/>
    <col min="53" max="53" width="11.5703125" style="1" customWidth="1"/>
    <col min="54" max="54" width="21.5703125" style="1" customWidth="1"/>
    <col min="55" max="55" width="2.28515625" style="4" customWidth="1"/>
    <col min="56" max="56" width="50.140625" style="4" customWidth="1"/>
    <col min="57" max="57" width="14.28515625" style="11" customWidth="1"/>
    <col min="58" max="58" width="13.28515625" style="12" customWidth="1"/>
    <col min="59" max="59" width="14.140625" style="12" customWidth="1"/>
    <col min="60" max="60" width="21.85546875" style="3" customWidth="1"/>
    <col min="61" max="252" width="11.42578125" style="1"/>
    <col min="253" max="253" width="21.85546875" style="1" customWidth="1"/>
    <col min="254" max="254" width="13.85546875" style="1" customWidth="1"/>
    <col min="255" max="255" width="38.7109375" style="1" customWidth="1"/>
    <col min="256" max="256" width="3" style="1" bestFit="1" customWidth="1"/>
    <col min="257" max="257" width="32.28515625" style="1" customWidth="1"/>
    <col min="258" max="258" width="46.28515625" style="1" customWidth="1"/>
    <col min="259" max="259" width="19" style="1" customWidth="1"/>
    <col min="260" max="260" width="0" style="1" hidden="1" customWidth="1"/>
    <col min="261" max="261" width="17.7109375" style="1" customWidth="1"/>
    <col min="262" max="262" width="0" style="1" hidden="1" customWidth="1"/>
    <col min="263" max="263" width="22.28515625" style="1" customWidth="1"/>
    <col min="264" max="264" width="5.28515625" style="1" customWidth="1"/>
    <col min="265" max="265" width="36.28515625" style="1" customWidth="1"/>
    <col min="266" max="266" width="5.7109375" style="1" customWidth="1"/>
    <col min="267" max="267" width="0" style="1" hidden="1" customWidth="1"/>
    <col min="268" max="268" width="20.7109375" style="1" customWidth="1"/>
    <col min="269" max="269" width="4.85546875" style="1" customWidth="1"/>
    <col min="270" max="270" width="0" style="1" hidden="1" customWidth="1"/>
    <col min="271" max="271" width="24.7109375" style="1" customWidth="1"/>
    <col min="272" max="272" width="12.28515625" style="1" customWidth="1"/>
    <col min="273" max="273" width="0" style="1" hidden="1" customWidth="1"/>
    <col min="274" max="274" width="3.42578125" style="1" customWidth="1"/>
    <col min="275" max="275" width="0" style="1" hidden="1" customWidth="1"/>
    <col min="276" max="276" width="17.7109375" style="1" customWidth="1"/>
    <col min="277" max="277" width="3.42578125" style="1" customWidth="1"/>
    <col min="278" max="278" width="0" style="1" hidden="1" customWidth="1"/>
    <col min="279" max="279" width="23.7109375" style="1" customWidth="1"/>
    <col min="280" max="280" width="10" style="1" customWidth="1"/>
    <col min="281" max="281" width="0" style="1" hidden="1" customWidth="1"/>
    <col min="282" max="283" width="14.7109375" style="1" customWidth="1"/>
    <col min="284" max="284" width="12.85546875" style="1" customWidth="1"/>
    <col min="285" max="285" width="3.28515625" style="1" customWidth="1"/>
    <col min="286" max="286" width="30.28515625" style="1" customWidth="1"/>
    <col min="287" max="287" width="5" style="1" customWidth="1"/>
    <col min="288" max="288" width="0" style="1" hidden="1" customWidth="1"/>
    <col min="289" max="289" width="14.28515625" style="1" customWidth="1"/>
    <col min="290" max="290" width="5.7109375" style="1" customWidth="1"/>
    <col min="291" max="291" width="0" style="1" hidden="1" customWidth="1"/>
    <col min="292" max="292" width="17.28515625" style="1" customWidth="1"/>
    <col min="293" max="293" width="12.7109375" style="1" customWidth="1"/>
    <col min="294" max="294" width="0" style="1" hidden="1" customWidth="1"/>
    <col min="295" max="295" width="5.28515625" style="1" customWidth="1"/>
    <col min="296" max="296" width="0" style="1" hidden="1" customWidth="1"/>
    <col min="297" max="297" width="17" style="1" customWidth="1"/>
    <col min="298" max="298" width="6.28515625" style="1" customWidth="1"/>
    <col min="299" max="299" width="0" style="1" hidden="1" customWidth="1"/>
    <col min="300" max="300" width="14.28515625" style="1" customWidth="1"/>
    <col min="301" max="301" width="7.5703125" style="1" customWidth="1"/>
    <col min="302" max="302" width="0" style="1" hidden="1" customWidth="1"/>
    <col min="303" max="304" width="14.28515625" style="1" customWidth="1"/>
    <col min="305" max="305" width="20.85546875" style="1" customWidth="1"/>
    <col min="306" max="306" width="14.42578125" style="1" customWidth="1"/>
    <col min="307" max="307" width="15" style="1" customWidth="1"/>
    <col min="308" max="308" width="2.7109375" style="1" customWidth="1"/>
    <col min="309" max="309" width="11.7109375" style="1" customWidth="1"/>
    <col min="310" max="310" width="11.5703125" style="1" customWidth="1"/>
    <col min="311" max="311" width="2.28515625" style="1" customWidth="1"/>
    <col min="312" max="312" width="41" style="1" customWidth="1"/>
    <col min="313" max="313" width="14.28515625" style="1" customWidth="1"/>
    <col min="314" max="315" width="11.5703125" style="1" customWidth="1"/>
    <col min="316" max="316" width="21.85546875" style="1" customWidth="1"/>
    <col min="317" max="508" width="11.42578125" style="1"/>
    <col min="509" max="509" width="21.85546875" style="1" customWidth="1"/>
    <col min="510" max="510" width="13.85546875" style="1" customWidth="1"/>
    <col min="511" max="511" width="38.7109375" style="1" customWidth="1"/>
    <col min="512" max="512" width="3" style="1" bestFit="1" customWidth="1"/>
    <col min="513" max="513" width="32.28515625" style="1" customWidth="1"/>
    <col min="514" max="514" width="46.28515625" style="1" customWidth="1"/>
    <col min="515" max="515" width="19" style="1" customWidth="1"/>
    <col min="516" max="516" width="0" style="1" hidden="1" customWidth="1"/>
    <col min="517" max="517" width="17.7109375" style="1" customWidth="1"/>
    <col min="518" max="518" width="0" style="1" hidden="1" customWidth="1"/>
    <col min="519" max="519" width="22.28515625" style="1" customWidth="1"/>
    <col min="520" max="520" width="5.28515625" style="1" customWidth="1"/>
    <col min="521" max="521" width="36.28515625" style="1" customWidth="1"/>
    <col min="522" max="522" width="5.7109375" style="1" customWidth="1"/>
    <col min="523" max="523" width="0" style="1" hidden="1" customWidth="1"/>
    <col min="524" max="524" width="20.7109375" style="1" customWidth="1"/>
    <col min="525" max="525" width="4.85546875" style="1" customWidth="1"/>
    <col min="526" max="526" width="0" style="1" hidden="1" customWidth="1"/>
    <col min="527" max="527" width="24.7109375" style="1" customWidth="1"/>
    <col min="528" max="528" width="12.28515625" style="1" customWidth="1"/>
    <col min="529" max="529" width="0" style="1" hidden="1" customWidth="1"/>
    <col min="530" max="530" width="3.42578125" style="1" customWidth="1"/>
    <col min="531" max="531" width="0" style="1" hidden="1" customWidth="1"/>
    <col min="532" max="532" width="17.7109375" style="1" customWidth="1"/>
    <col min="533" max="533" width="3.42578125" style="1" customWidth="1"/>
    <col min="534" max="534" width="0" style="1" hidden="1" customWidth="1"/>
    <col min="535" max="535" width="23.7109375" style="1" customWidth="1"/>
    <col min="536" max="536" width="10" style="1" customWidth="1"/>
    <col min="537" max="537" width="0" style="1" hidden="1" customWidth="1"/>
    <col min="538" max="539" width="14.7109375" style="1" customWidth="1"/>
    <col min="540" max="540" width="12.85546875" style="1" customWidth="1"/>
    <col min="541" max="541" width="3.28515625" style="1" customWidth="1"/>
    <col min="542" max="542" width="30.28515625" style="1" customWidth="1"/>
    <col min="543" max="543" width="5" style="1" customWidth="1"/>
    <col min="544" max="544" width="0" style="1" hidden="1" customWidth="1"/>
    <col min="545" max="545" width="14.28515625" style="1" customWidth="1"/>
    <col min="546" max="546" width="5.7109375" style="1" customWidth="1"/>
    <col min="547" max="547" width="0" style="1" hidden="1" customWidth="1"/>
    <col min="548" max="548" width="17.28515625" style="1" customWidth="1"/>
    <col min="549" max="549" width="12.7109375" style="1" customWidth="1"/>
    <col min="550" max="550" width="0" style="1" hidden="1" customWidth="1"/>
    <col min="551" max="551" width="5.28515625" style="1" customWidth="1"/>
    <col min="552" max="552" width="0" style="1" hidden="1" customWidth="1"/>
    <col min="553" max="553" width="17" style="1" customWidth="1"/>
    <col min="554" max="554" width="6.28515625" style="1" customWidth="1"/>
    <col min="555" max="555" width="0" style="1" hidden="1" customWidth="1"/>
    <col min="556" max="556" width="14.28515625" style="1" customWidth="1"/>
    <col min="557" max="557" width="7.5703125" style="1" customWidth="1"/>
    <col min="558" max="558" width="0" style="1" hidden="1" customWidth="1"/>
    <col min="559" max="560" width="14.28515625" style="1" customWidth="1"/>
    <col min="561" max="561" width="20.85546875" style="1" customWidth="1"/>
    <col min="562" max="562" width="14.42578125" style="1" customWidth="1"/>
    <col min="563" max="563" width="15" style="1" customWidth="1"/>
    <col min="564" max="564" width="2.7109375" style="1" customWidth="1"/>
    <col min="565" max="565" width="11.7109375" style="1" customWidth="1"/>
    <col min="566" max="566" width="11.5703125" style="1" customWidth="1"/>
    <col min="567" max="567" width="2.28515625" style="1" customWidth="1"/>
    <col min="568" max="568" width="41" style="1" customWidth="1"/>
    <col min="569" max="569" width="14.28515625" style="1" customWidth="1"/>
    <col min="570" max="571" width="11.5703125" style="1" customWidth="1"/>
    <col min="572" max="572" width="21.85546875" style="1" customWidth="1"/>
    <col min="573" max="764" width="11.42578125" style="1"/>
    <col min="765" max="765" width="21.85546875" style="1" customWidth="1"/>
    <col min="766" max="766" width="13.85546875" style="1" customWidth="1"/>
    <col min="767" max="767" width="38.7109375" style="1" customWidth="1"/>
    <col min="768" max="768" width="3" style="1" bestFit="1" customWidth="1"/>
    <col min="769" max="769" width="32.28515625" style="1" customWidth="1"/>
    <col min="770" max="770" width="46.28515625" style="1" customWidth="1"/>
    <col min="771" max="771" width="19" style="1" customWidth="1"/>
    <col min="772" max="772" width="0" style="1" hidden="1" customWidth="1"/>
    <col min="773" max="773" width="17.7109375" style="1" customWidth="1"/>
    <col min="774" max="774" width="0" style="1" hidden="1" customWidth="1"/>
    <col min="775" max="775" width="22.28515625" style="1" customWidth="1"/>
    <col min="776" max="776" width="5.28515625" style="1" customWidth="1"/>
    <col min="777" max="777" width="36.28515625" style="1" customWidth="1"/>
    <col min="778" max="778" width="5.7109375" style="1" customWidth="1"/>
    <col min="779" max="779" width="0" style="1" hidden="1" customWidth="1"/>
    <col min="780" max="780" width="20.7109375" style="1" customWidth="1"/>
    <col min="781" max="781" width="4.85546875" style="1" customWidth="1"/>
    <col min="782" max="782" width="0" style="1" hidden="1" customWidth="1"/>
    <col min="783" max="783" width="24.7109375" style="1" customWidth="1"/>
    <col min="784" max="784" width="12.28515625" style="1" customWidth="1"/>
    <col min="785" max="785" width="0" style="1" hidden="1" customWidth="1"/>
    <col min="786" max="786" width="3.42578125" style="1" customWidth="1"/>
    <col min="787" max="787" width="0" style="1" hidden="1" customWidth="1"/>
    <col min="788" max="788" width="17.7109375" style="1" customWidth="1"/>
    <col min="789" max="789" width="3.42578125" style="1" customWidth="1"/>
    <col min="790" max="790" width="0" style="1" hidden="1" customWidth="1"/>
    <col min="791" max="791" width="23.7109375" style="1" customWidth="1"/>
    <col min="792" max="792" width="10" style="1" customWidth="1"/>
    <col min="793" max="793" width="0" style="1" hidden="1" customWidth="1"/>
    <col min="794" max="795" width="14.7109375" style="1" customWidth="1"/>
    <col min="796" max="796" width="12.85546875" style="1" customWidth="1"/>
    <col min="797" max="797" width="3.28515625" style="1" customWidth="1"/>
    <col min="798" max="798" width="30.28515625" style="1" customWidth="1"/>
    <col min="799" max="799" width="5" style="1" customWidth="1"/>
    <col min="800" max="800" width="0" style="1" hidden="1" customWidth="1"/>
    <col min="801" max="801" width="14.28515625" style="1" customWidth="1"/>
    <col min="802" max="802" width="5.7109375" style="1" customWidth="1"/>
    <col min="803" max="803" width="0" style="1" hidden="1" customWidth="1"/>
    <col min="804" max="804" width="17.28515625" style="1" customWidth="1"/>
    <col min="805" max="805" width="12.7109375" style="1" customWidth="1"/>
    <col min="806" max="806" width="0" style="1" hidden="1" customWidth="1"/>
    <col min="807" max="807" width="5.28515625" style="1" customWidth="1"/>
    <col min="808" max="808" width="0" style="1" hidden="1" customWidth="1"/>
    <col min="809" max="809" width="17" style="1" customWidth="1"/>
    <col min="810" max="810" width="6.28515625" style="1" customWidth="1"/>
    <col min="811" max="811" width="0" style="1" hidden="1" customWidth="1"/>
    <col min="812" max="812" width="14.28515625" style="1" customWidth="1"/>
    <col min="813" max="813" width="7.5703125" style="1" customWidth="1"/>
    <col min="814" max="814" width="0" style="1" hidden="1" customWidth="1"/>
    <col min="815" max="816" width="14.28515625" style="1" customWidth="1"/>
    <col min="817" max="817" width="20.85546875" style="1" customWidth="1"/>
    <col min="818" max="818" width="14.42578125" style="1" customWidth="1"/>
    <col min="819" max="819" width="15" style="1" customWidth="1"/>
    <col min="820" max="820" width="2.7109375" style="1" customWidth="1"/>
    <col min="821" max="821" width="11.7109375" style="1" customWidth="1"/>
    <col min="822" max="822" width="11.5703125" style="1" customWidth="1"/>
    <col min="823" max="823" width="2.28515625" style="1" customWidth="1"/>
    <col min="824" max="824" width="41" style="1" customWidth="1"/>
    <col min="825" max="825" width="14.28515625" style="1" customWidth="1"/>
    <col min="826" max="827" width="11.5703125" style="1" customWidth="1"/>
    <col min="828" max="828" width="21.85546875" style="1" customWidth="1"/>
    <col min="829" max="1020" width="11.42578125" style="1"/>
    <col min="1021" max="1021" width="21.85546875" style="1" customWidth="1"/>
    <col min="1022" max="1022" width="13.85546875" style="1" customWidth="1"/>
    <col min="1023" max="1023" width="38.7109375" style="1" customWidth="1"/>
    <col min="1024" max="1024" width="3" style="1" bestFit="1" customWidth="1"/>
    <col min="1025" max="1025" width="32.28515625" style="1" customWidth="1"/>
    <col min="1026" max="1026" width="46.28515625" style="1" customWidth="1"/>
    <col min="1027" max="1027" width="19" style="1" customWidth="1"/>
    <col min="1028" max="1028" width="0" style="1" hidden="1" customWidth="1"/>
    <col min="1029" max="1029" width="17.7109375" style="1" customWidth="1"/>
    <col min="1030" max="1030" width="0" style="1" hidden="1" customWidth="1"/>
    <col min="1031" max="1031" width="22.28515625" style="1" customWidth="1"/>
    <col min="1032" max="1032" width="5.28515625" style="1" customWidth="1"/>
    <col min="1033" max="1033" width="36.28515625" style="1" customWidth="1"/>
    <col min="1034" max="1034" width="5.7109375" style="1" customWidth="1"/>
    <col min="1035" max="1035" width="0" style="1" hidden="1" customWidth="1"/>
    <col min="1036" max="1036" width="20.7109375" style="1" customWidth="1"/>
    <col min="1037" max="1037" width="4.85546875" style="1" customWidth="1"/>
    <col min="1038" max="1038" width="0" style="1" hidden="1" customWidth="1"/>
    <col min="1039" max="1039" width="24.7109375" style="1" customWidth="1"/>
    <col min="1040" max="1040" width="12.28515625" style="1" customWidth="1"/>
    <col min="1041" max="1041" width="0" style="1" hidden="1" customWidth="1"/>
    <col min="1042" max="1042" width="3.42578125" style="1" customWidth="1"/>
    <col min="1043" max="1043" width="0" style="1" hidden="1" customWidth="1"/>
    <col min="1044" max="1044" width="17.7109375" style="1" customWidth="1"/>
    <col min="1045" max="1045" width="3.42578125" style="1" customWidth="1"/>
    <col min="1046" max="1046" width="0" style="1" hidden="1" customWidth="1"/>
    <col min="1047" max="1047" width="23.7109375" style="1" customWidth="1"/>
    <col min="1048" max="1048" width="10" style="1" customWidth="1"/>
    <col min="1049" max="1049" width="0" style="1" hidden="1" customWidth="1"/>
    <col min="1050" max="1051" width="14.7109375" style="1" customWidth="1"/>
    <col min="1052" max="1052" width="12.85546875" style="1" customWidth="1"/>
    <col min="1053" max="1053" width="3.28515625" style="1" customWidth="1"/>
    <col min="1054" max="1054" width="30.28515625" style="1" customWidth="1"/>
    <col min="1055" max="1055" width="5" style="1" customWidth="1"/>
    <col min="1056" max="1056" width="0" style="1" hidden="1" customWidth="1"/>
    <col min="1057" max="1057" width="14.28515625" style="1" customWidth="1"/>
    <col min="1058" max="1058" width="5.7109375" style="1" customWidth="1"/>
    <col min="1059" max="1059" width="0" style="1" hidden="1" customWidth="1"/>
    <col min="1060" max="1060" width="17.28515625" style="1" customWidth="1"/>
    <col min="1061" max="1061" width="12.7109375" style="1" customWidth="1"/>
    <col min="1062" max="1062" width="0" style="1" hidden="1" customWidth="1"/>
    <col min="1063" max="1063" width="5.28515625" style="1" customWidth="1"/>
    <col min="1064" max="1064" width="0" style="1" hidden="1" customWidth="1"/>
    <col min="1065" max="1065" width="17" style="1" customWidth="1"/>
    <col min="1066" max="1066" width="6.28515625" style="1" customWidth="1"/>
    <col min="1067" max="1067" width="0" style="1" hidden="1" customWidth="1"/>
    <col min="1068" max="1068" width="14.28515625" style="1" customWidth="1"/>
    <col min="1069" max="1069" width="7.5703125" style="1" customWidth="1"/>
    <col min="1070" max="1070" width="0" style="1" hidden="1" customWidth="1"/>
    <col min="1071" max="1072" width="14.28515625" style="1" customWidth="1"/>
    <col min="1073" max="1073" width="20.85546875" style="1" customWidth="1"/>
    <col min="1074" max="1074" width="14.42578125" style="1" customWidth="1"/>
    <col min="1075" max="1075" width="15" style="1" customWidth="1"/>
    <col min="1076" max="1076" width="2.7109375" style="1" customWidth="1"/>
    <col min="1077" max="1077" width="11.7109375" style="1" customWidth="1"/>
    <col min="1078" max="1078" width="11.5703125" style="1" customWidth="1"/>
    <col min="1079" max="1079" width="2.28515625" style="1" customWidth="1"/>
    <col min="1080" max="1080" width="41" style="1" customWidth="1"/>
    <col min="1081" max="1081" width="14.28515625" style="1" customWidth="1"/>
    <col min="1082" max="1083" width="11.5703125" style="1" customWidth="1"/>
    <col min="1084" max="1084" width="21.85546875" style="1" customWidth="1"/>
    <col min="1085" max="1276" width="11.42578125" style="1"/>
    <col min="1277" max="1277" width="21.85546875" style="1" customWidth="1"/>
    <col min="1278" max="1278" width="13.85546875" style="1" customWidth="1"/>
    <col min="1279" max="1279" width="38.7109375" style="1" customWidth="1"/>
    <col min="1280" max="1280" width="3" style="1" bestFit="1" customWidth="1"/>
    <col min="1281" max="1281" width="32.28515625" style="1" customWidth="1"/>
    <col min="1282" max="1282" width="46.28515625" style="1" customWidth="1"/>
    <col min="1283" max="1283" width="19" style="1" customWidth="1"/>
    <col min="1284" max="1284" width="0" style="1" hidden="1" customWidth="1"/>
    <col min="1285" max="1285" width="17.7109375" style="1" customWidth="1"/>
    <col min="1286" max="1286" width="0" style="1" hidden="1" customWidth="1"/>
    <col min="1287" max="1287" width="22.28515625" style="1" customWidth="1"/>
    <col min="1288" max="1288" width="5.28515625" style="1" customWidth="1"/>
    <col min="1289" max="1289" width="36.28515625" style="1" customWidth="1"/>
    <col min="1290" max="1290" width="5.7109375" style="1" customWidth="1"/>
    <col min="1291" max="1291" width="0" style="1" hidden="1" customWidth="1"/>
    <col min="1292" max="1292" width="20.7109375" style="1" customWidth="1"/>
    <col min="1293" max="1293" width="4.85546875" style="1" customWidth="1"/>
    <col min="1294" max="1294" width="0" style="1" hidden="1" customWidth="1"/>
    <col min="1295" max="1295" width="24.7109375" style="1" customWidth="1"/>
    <col min="1296" max="1296" width="12.28515625" style="1" customWidth="1"/>
    <col min="1297" max="1297" width="0" style="1" hidden="1" customWidth="1"/>
    <col min="1298" max="1298" width="3.42578125" style="1" customWidth="1"/>
    <col min="1299" max="1299" width="0" style="1" hidden="1" customWidth="1"/>
    <col min="1300" max="1300" width="17.7109375" style="1" customWidth="1"/>
    <col min="1301" max="1301" width="3.42578125" style="1" customWidth="1"/>
    <col min="1302" max="1302" width="0" style="1" hidden="1" customWidth="1"/>
    <col min="1303" max="1303" width="23.7109375" style="1" customWidth="1"/>
    <col min="1304" max="1304" width="10" style="1" customWidth="1"/>
    <col min="1305" max="1305" width="0" style="1" hidden="1" customWidth="1"/>
    <col min="1306" max="1307" width="14.7109375" style="1" customWidth="1"/>
    <col min="1308" max="1308" width="12.85546875" style="1" customWidth="1"/>
    <col min="1309" max="1309" width="3.28515625" style="1" customWidth="1"/>
    <col min="1310" max="1310" width="30.28515625" style="1" customWidth="1"/>
    <col min="1311" max="1311" width="5" style="1" customWidth="1"/>
    <col min="1312" max="1312" width="0" style="1" hidden="1" customWidth="1"/>
    <col min="1313" max="1313" width="14.28515625" style="1" customWidth="1"/>
    <col min="1314" max="1314" width="5.7109375" style="1" customWidth="1"/>
    <col min="1315" max="1315" width="0" style="1" hidden="1" customWidth="1"/>
    <col min="1316" max="1316" width="17.28515625" style="1" customWidth="1"/>
    <col min="1317" max="1317" width="12.7109375" style="1" customWidth="1"/>
    <col min="1318" max="1318" width="0" style="1" hidden="1" customWidth="1"/>
    <col min="1319" max="1319" width="5.28515625" style="1" customWidth="1"/>
    <col min="1320" max="1320" width="0" style="1" hidden="1" customWidth="1"/>
    <col min="1321" max="1321" width="17" style="1" customWidth="1"/>
    <col min="1322" max="1322" width="6.28515625" style="1" customWidth="1"/>
    <col min="1323" max="1323" width="0" style="1" hidden="1" customWidth="1"/>
    <col min="1324" max="1324" width="14.28515625" style="1" customWidth="1"/>
    <col min="1325" max="1325" width="7.5703125" style="1" customWidth="1"/>
    <col min="1326" max="1326" width="0" style="1" hidden="1" customWidth="1"/>
    <col min="1327" max="1328" width="14.28515625" style="1" customWidth="1"/>
    <col min="1329" max="1329" width="20.85546875" style="1" customWidth="1"/>
    <col min="1330" max="1330" width="14.42578125" style="1" customWidth="1"/>
    <col min="1331" max="1331" width="15" style="1" customWidth="1"/>
    <col min="1332" max="1332" width="2.7109375" style="1" customWidth="1"/>
    <col min="1333" max="1333" width="11.7109375" style="1" customWidth="1"/>
    <col min="1334" max="1334" width="11.5703125" style="1" customWidth="1"/>
    <col min="1335" max="1335" width="2.28515625" style="1" customWidth="1"/>
    <col min="1336" max="1336" width="41" style="1" customWidth="1"/>
    <col min="1337" max="1337" width="14.28515625" style="1" customWidth="1"/>
    <col min="1338" max="1339" width="11.5703125" style="1" customWidth="1"/>
    <col min="1340" max="1340" width="21.85546875" style="1" customWidth="1"/>
    <col min="1341" max="1532" width="11.42578125" style="1"/>
    <col min="1533" max="1533" width="21.85546875" style="1" customWidth="1"/>
    <col min="1534" max="1534" width="13.85546875" style="1" customWidth="1"/>
    <col min="1535" max="1535" width="38.7109375" style="1" customWidth="1"/>
    <col min="1536" max="1536" width="3" style="1" bestFit="1" customWidth="1"/>
    <col min="1537" max="1537" width="32.28515625" style="1" customWidth="1"/>
    <col min="1538" max="1538" width="46.28515625" style="1" customWidth="1"/>
    <col min="1539" max="1539" width="19" style="1" customWidth="1"/>
    <col min="1540" max="1540" width="0" style="1" hidden="1" customWidth="1"/>
    <col min="1541" max="1541" width="17.7109375" style="1" customWidth="1"/>
    <col min="1542" max="1542" width="0" style="1" hidden="1" customWidth="1"/>
    <col min="1543" max="1543" width="22.28515625" style="1" customWidth="1"/>
    <col min="1544" max="1544" width="5.28515625" style="1" customWidth="1"/>
    <col min="1545" max="1545" width="36.28515625" style="1" customWidth="1"/>
    <col min="1546" max="1546" width="5.7109375" style="1" customWidth="1"/>
    <col min="1547" max="1547" width="0" style="1" hidden="1" customWidth="1"/>
    <col min="1548" max="1548" width="20.7109375" style="1" customWidth="1"/>
    <col min="1549" max="1549" width="4.85546875" style="1" customWidth="1"/>
    <col min="1550" max="1550" width="0" style="1" hidden="1" customWidth="1"/>
    <col min="1551" max="1551" width="24.7109375" style="1" customWidth="1"/>
    <col min="1552" max="1552" width="12.28515625" style="1" customWidth="1"/>
    <col min="1553" max="1553" width="0" style="1" hidden="1" customWidth="1"/>
    <col min="1554" max="1554" width="3.42578125" style="1" customWidth="1"/>
    <col min="1555" max="1555" width="0" style="1" hidden="1" customWidth="1"/>
    <col min="1556" max="1556" width="17.7109375" style="1" customWidth="1"/>
    <col min="1557" max="1557" width="3.42578125" style="1" customWidth="1"/>
    <col min="1558" max="1558" width="0" style="1" hidden="1" customWidth="1"/>
    <col min="1559" max="1559" width="23.7109375" style="1" customWidth="1"/>
    <col min="1560" max="1560" width="10" style="1" customWidth="1"/>
    <col min="1561" max="1561" width="0" style="1" hidden="1" customWidth="1"/>
    <col min="1562" max="1563" width="14.7109375" style="1" customWidth="1"/>
    <col min="1564" max="1564" width="12.85546875" style="1" customWidth="1"/>
    <col min="1565" max="1565" width="3.28515625" style="1" customWidth="1"/>
    <col min="1566" max="1566" width="30.28515625" style="1" customWidth="1"/>
    <col min="1567" max="1567" width="5" style="1" customWidth="1"/>
    <col min="1568" max="1568" width="0" style="1" hidden="1" customWidth="1"/>
    <col min="1569" max="1569" width="14.28515625" style="1" customWidth="1"/>
    <col min="1570" max="1570" width="5.7109375" style="1" customWidth="1"/>
    <col min="1571" max="1571" width="0" style="1" hidden="1" customWidth="1"/>
    <col min="1572" max="1572" width="17.28515625" style="1" customWidth="1"/>
    <col min="1573" max="1573" width="12.7109375" style="1" customWidth="1"/>
    <col min="1574" max="1574" width="0" style="1" hidden="1" customWidth="1"/>
    <col min="1575" max="1575" width="5.28515625" style="1" customWidth="1"/>
    <col min="1576" max="1576" width="0" style="1" hidden="1" customWidth="1"/>
    <col min="1577" max="1577" width="17" style="1" customWidth="1"/>
    <col min="1578" max="1578" width="6.28515625" style="1" customWidth="1"/>
    <col min="1579" max="1579" width="0" style="1" hidden="1" customWidth="1"/>
    <col min="1580" max="1580" width="14.28515625" style="1" customWidth="1"/>
    <col min="1581" max="1581" width="7.5703125" style="1" customWidth="1"/>
    <col min="1582" max="1582" width="0" style="1" hidden="1" customWidth="1"/>
    <col min="1583" max="1584" width="14.28515625" style="1" customWidth="1"/>
    <col min="1585" max="1585" width="20.85546875" style="1" customWidth="1"/>
    <col min="1586" max="1586" width="14.42578125" style="1" customWidth="1"/>
    <col min="1587" max="1587" width="15" style="1" customWidth="1"/>
    <col min="1588" max="1588" width="2.7109375" style="1" customWidth="1"/>
    <col min="1589" max="1589" width="11.7109375" style="1" customWidth="1"/>
    <col min="1590" max="1590" width="11.5703125" style="1" customWidth="1"/>
    <col min="1591" max="1591" width="2.28515625" style="1" customWidth="1"/>
    <col min="1592" max="1592" width="41" style="1" customWidth="1"/>
    <col min="1593" max="1593" width="14.28515625" style="1" customWidth="1"/>
    <col min="1594" max="1595" width="11.5703125" style="1" customWidth="1"/>
    <col min="1596" max="1596" width="21.85546875" style="1" customWidth="1"/>
    <col min="1597" max="1788" width="11.42578125" style="1"/>
    <col min="1789" max="1789" width="21.85546875" style="1" customWidth="1"/>
    <col min="1790" max="1790" width="13.85546875" style="1" customWidth="1"/>
    <col min="1791" max="1791" width="38.7109375" style="1" customWidth="1"/>
    <col min="1792" max="1792" width="3" style="1" bestFit="1" customWidth="1"/>
    <col min="1793" max="1793" width="32.28515625" style="1" customWidth="1"/>
    <col min="1794" max="1794" width="46.28515625" style="1" customWidth="1"/>
    <col min="1795" max="1795" width="19" style="1" customWidth="1"/>
    <col min="1796" max="1796" width="0" style="1" hidden="1" customWidth="1"/>
    <col min="1797" max="1797" width="17.7109375" style="1" customWidth="1"/>
    <col min="1798" max="1798" width="0" style="1" hidden="1" customWidth="1"/>
    <col min="1799" max="1799" width="22.28515625" style="1" customWidth="1"/>
    <col min="1800" max="1800" width="5.28515625" style="1" customWidth="1"/>
    <col min="1801" max="1801" width="36.28515625" style="1" customWidth="1"/>
    <col min="1802" max="1802" width="5.7109375" style="1" customWidth="1"/>
    <col min="1803" max="1803" width="0" style="1" hidden="1" customWidth="1"/>
    <col min="1804" max="1804" width="20.7109375" style="1" customWidth="1"/>
    <col min="1805" max="1805" width="4.85546875" style="1" customWidth="1"/>
    <col min="1806" max="1806" width="0" style="1" hidden="1" customWidth="1"/>
    <col min="1807" max="1807" width="24.7109375" style="1" customWidth="1"/>
    <col min="1808" max="1808" width="12.28515625" style="1" customWidth="1"/>
    <col min="1809" max="1809" width="0" style="1" hidden="1" customWidth="1"/>
    <col min="1810" max="1810" width="3.42578125" style="1" customWidth="1"/>
    <col min="1811" max="1811" width="0" style="1" hidden="1" customWidth="1"/>
    <col min="1812" max="1812" width="17.7109375" style="1" customWidth="1"/>
    <col min="1813" max="1813" width="3.42578125" style="1" customWidth="1"/>
    <col min="1814" max="1814" width="0" style="1" hidden="1" customWidth="1"/>
    <col min="1815" max="1815" width="23.7109375" style="1" customWidth="1"/>
    <col min="1816" max="1816" width="10" style="1" customWidth="1"/>
    <col min="1817" max="1817" width="0" style="1" hidden="1" customWidth="1"/>
    <col min="1818" max="1819" width="14.7109375" style="1" customWidth="1"/>
    <col min="1820" max="1820" width="12.85546875" style="1" customWidth="1"/>
    <col min="1821" max="1821" width="3.28515625" style="1" customWidth="1"/>
    <col min="1822" max="1822" width="30.28515625" style="1" customWidth="1"/>
    <col min="1823" max="1823" width="5" style="1" customWidth="1"/>
    <col min="1824" max="1824" width="0" style="1" hidden="1" customWidth="1"/>
    <col min="1825" max="1825" width="14.28515625" style="1" customWidth="1"/>
    <col min="1826" max="1826" width="5.7109375" style="1" customWidth="1"/>
    <col min="1827" max="1827" width="0" style="1" hidden="1" customWidth="1"/>
    <col min="1828" max="1828" width="17.28515625" style="1" customWidth="1"/>
    <col min="1829" max="1829" width="12.7109375" style="1" customWidth="1"/>
    <col min="1830" max="1830" width="0" style="1" hidden="1" customWidth="1"/>
    <col min="1831" max="1831" width="5.28515625" style="1" customWidth="1"/>
    <col min="1832" max="1832" width="0" style="1" hidden="1" customWidth="1"/>
    <col min="1833" max="1833" width="17" style="1" customWidth="1"/>
    <col min="1834" max="1834" width="6.28515625" style="1" customWidth="1"/>
    <col min="1835" max="1835" width="0" style="1" hidden="1" customWidth="1"/>
    <col min="1836" max="1836" width="14.28515625" style="1" customWidth="1"/>
    <col min="1837" max="1837" width="7.5703125" style="1" customWidth="1"/>
    <col min="1838" max="1838" width="0" style="1" hidden="1" customWidth="1"/>
    <col min="1839" max="1840" width="14.28515625" style="1" customWidth="1"/>
    <col min="1841" max="1841" width="20.85546875" style="1" customWidth="1"/>
    <col min="1842" max="1842" width="14.42578125" style="1" customWidth="1"/>
    <col min="1843" max="1843" width="15" style="1" customWidth="1"/>
    <col min="1844" max="1844" width="2.7109375" style="1" customWidth="1"/>
    <col min="1845" max="1845" width="11.7109375" style="1" customWidth="1"/>
    <col min="1846" max="1846" width="11.5703125" style="1" customWidth="1"/>
    <col min="1847" max="1847" width="2.28515625" style="1" customWidth="1"/>
    <col min="1848" max="1848" width="41" style="1" customWidth="1"/>
    <col min="1849" max="1849" width="14.28515625" style="1" customWidth="1"/>
    <col min="1850" max="1851" width="11.5703125" style="1" customWidth="1"/>
    <col min="1852" max="1852" width="21.85546875" style="1" customWidth="1"/>
    <col min="1853" max="2044" width="11.42578125" style="1"/>
    <col min="2045" max="2045" width="21.85546875" style="1" customWidth="1"/>
    <col min="2046" max="2046" width="13.85546875" style="1" customWidth="1"/>
    <col min="2047" max="2047" width="38.7109375" style="1" customWidth="1"/>
    <col min="2048" max="2048" width="3" style="1" bestFit="1" customWidth="1"/>
    <col min="2049" max="2049" width="32.28515625" style="1" customWidth="1"/>
    <col min="2050" max="2050" width="46.28515625" style="1" customWidth="1"/>
    <col min="2051" max="2051" width="19" style="1" customWidth="1"/>
    <col min="2052" max="2052" width="0" style="1" hidden="1" customWidth="1"/>
    <col min="2053" max="2053" width="17.7109375" style="1" customWidth="1"/>
    <col min="2054" max="2054" width="0" style="1" hidden="1" customWidth="1"/>
    <col min="2055" max="2055" width="22.28515625" style="1" customWidth="1"/>
    <col min="2056" max="2056" width="5.28515625" style="1" customWidth="1"/>
    <col min="2057" max="2057" width="36.28515625" style="1" customWidth="1"/>
    <col min="2058" max="2058" width="5.7109375" style="1" customWidth="1"/>
    <col min="2059" max="2059" width="0" style="1" hidden="1" customWidth="1"/>
    <col min="2060" max="2060" width="20.7109375" style="1" customWidth="1"/>
    <col min="2061" max="2061" width="4.85546875" style="1" customWidth="1"/>
    <col min="2062" max="2062" width="0" style="1" hidden="1" customWidth="1"/>
    <col min="2063" max="2063" width="24.7109375" style="1" customWidth="1"/>
    <col min="2064" max="2064" width="12.28515625" style="1" customWidth="1"/>
    <col min="2065" max="2065" width="0" style="1" hidden="1" customWidth="1"/>
    <col min="2066" max="2066" width="3.42578125" style="1" customWidth="1"/>
    <col min="2067" max="2067" width="0" style="1" hidden="1" customWidth="1"/>
    <col min="2068" max="2068" width="17.7109375" style="1" customWidth="1"/>
    <col min="2069" max="2069" width="3.42578125" style="1" customWidth="1"/>
    <col min="2070" max="2070" width="0" style="1" hidden="1" customWidth="1"/>
    <col min="2071" max="2071" width="23.7109375" style="1" customWidth="1"/>
    <col min="2072" max="2072" width="10" style="1" customWidth="1"/>
    <col min="2073" max="2073" width="0" style="1" hidden="1" customWidth="1"/>
    <col min="2074" max="2075" width="14.7109375" style="1" customWidth="1"/>
    <col min="2076" max="2076" width="12.85546875" style="1" customWidth="1"/>
    <col min="2077" max="2077" width="3.28515625" style="1" customWidth="1"/>
    <col min="2078" max="2078" width="30.28515625" style="1" customWidth="1"/>
    <col min="2079" max="2079" width="5" style="1" customWidth="1"/>
    <col min="2080" max="2080" width="0" style="1" hidden="1" customWidth="1"/>
    <col min="2081" max="2081" width="14.28515625" style="1" customWidth="1"/>
    <col min="2082" max="2082" width="5.7109375" style="1" customWidth="1"/>
    <col min="2083" max="2083" width="0" style="1" hidden="1" customWidth="1"/>
    <col min="2084" max="2084" width="17.28515625" style="1" customWidth="1"/>
    <col min="2085" max="2085" width="12.7109375" style="1" customWidth="1"/>
    <col min="2086" max="2086" width="0" style="1" hidden="1" customWidth="1"/>
    <col min="2087" max="2087" width="5.28515625" style="1" customWidth="1"/>
    <col min="2088" max="2088" width="0" style="1" hidden="1" customWidth="1"/>
    <col min="2089" max="2089" width="17" style="1" customWidth="1"/>
    <col min="2090" max="2090" width="6.28515625" style="1" customWidth="1"/>
    <col min="2091" max="2091" width="0" style="1" hidden="1" customWidth="1"/>
    <col min="2092" max="2092" width="14.28515625" style="1" customWidth="1"/>
    <col min="2093" max="2093" width="7.5703125" style="1" customWidth="1"/>
    <col min="2094" max="2094" width="0" style="1" hidden="1" customWidth="1"/>
    <col min="2095" max="2096" width="14.28515625" style="1" customWidth="1"/>
    <col min="2097" max="2097" width="20.85546875" style="1" customWidth="1"/>
    <col min="2098" max="2098" width="14.42578125" style="1" customWidth="1"/>
    <col min="2099" max="2099" width="15" style="1" customWidth="1"/>
    <col min="2100" max="2100" width="2.7109375" style="1" customWidth="1"/>
    <col min="2101" max="2101" width="11.7109375" style="1" customWidth="1"/>
    <col min="2102" max="2102" width="11.5703125" style="1" customWidth="1"/>
    <col min="2103" max="2103" width="2.28515625" style="1" customWidth="1"/>
    <col min="2104" max="2104" width="41" style="1" customWidth="1"/>
    <col min="2105" max="2105" width="14.28515625" style="1" customWidth="1"/>
    <col min="2106" max="2107" width="11.5703125" style="1" customWidth="1"/>
    <col min="2108" max="2108" width="21.85546875" style="1" customWidth="1"/>
    <col min="2109" max="2300" width="11.42578125" style="1"/>
    <col min="2301" max="2301" width="21.85546875" style="1" customWidth="1"/>
    <col min="2302" max="2302" width="13.85546875" style="1" customWidth="1"/>
    <col min="2303" max="2303" width="38.7109375" style="1" customWidth="1"/>
    <col min="2304" max="2304" width="3" style="1" bestFit="1" customWidth="1"/>
    <col min="2305" max="2305" width="32.28515625" style="1" customWidth="1"/>
    <col min="2306" max="2306" width="46.28515625" style="1" customWidth="1"/>
    <col min="2307" max="2307" width="19" style="1" customWidth="1"/>
    <col min="2308" max="2308" width="0" style="1" hidden="1" customWidth="1"/>
    <col min="2309" max="2309" width="17.7109375" style="1" customWidth="1"/>
    <col min="2310" max="2310" width="0" style="1" hidden="1" customWidth="1"/>
    <col min="2311" max="2311" width="22.28515625" style="1" customWidth="1"/>
    <col min="2312" max="2312" width="5.28515625" style="1" customWidth="1"/>
    <col min="2313" max="2313" width="36.28515625" style="1" customWidth="1"/>
    <col min="2314" max="2314" width="5.7109375" style="1" customWidth="1"/>
    <col min="2315" max="2315" width="0" style="1" hidden="1" customWidth="1"/>
    <col min="2316" max="2316" width="20.7109375" style="1" customWidth="1"/>
    <col min="2317" max="2317" width="4.85546875" style="1" customWidth="1"/>
    <col min="2318" max="2318" width="0" style="1" hidden="1" customWidth="1"/>
    <col min="2319" max="2319" width="24.7109375" style="1" customWidth="1"/>
    <col min="2320" max="2320" width="12.28515625" style="1" customWidth="1"/>
    <col min="2321" max="2321" width="0" style="1" hidden="1" customWidth="1"/>
    <col min="2322" max="2322" width="3.42578125" style="1" customWidth="1"/>
    <col min="2323" max="2323" width="0" style="1" hidden="1" customWidth="1"/>
    <col min="2324" max="2324" width="17.7109375" style="1" customWidth="1"/>
    <col min="2325" max="2325" width="3.42578125" style="1" customWidth="1"/>
    <col min="2326" max="2326" width="0" style="1" hidden="1" customWidth="1"/>
    <col min="2327" max="2327" width="23.7109375" style="1" customWidth="1"/>
    <col min="2328" max="2328" width="10" style="1" customWidth="1"/>
    <col min="2329" max="2329" width="0" style="1" hidden="1" customWidth="1"/>
    <col min="2330" max="2331" width="14.7109375" style="1" customWidth="1"/>
    <col min="2332" max="2332" width="12.85546875" style="1" customWidth="1"/>
    <col min="2333" max="2333" width="3.28515625" style="1" customWidth="1"/>
    <col min="2334" max="2334" width="30.28515625" style="1" customWidth="1"/>
    <col min="2335" max="2335" width="5" style="1" customWidth="1"/>
    <col min="2336" max="2336" width="0" style="1" hidden="1" customWidth="1"/>
    <col min="2337" max="2337" width="14.28515625" style="1" customWidth="1"/>
    <col min="2338" max="2338" width="5.7109375" style="1" customWidth="1"/>
    <col min="2339" max="2339" width="0" style="1" hidden="1" customWidth="1"/>
    <col min="2340" max="2340" width="17.28515625" style="1" customWidth="1"/>
    <col min="2341" max="2341" width="12.7109375" style="1" customWidth="1"/>
    <col min="2342" max="2342" width="0" style="1" hidden="1" customWidth="1"/>
    <col min="2343" max="2343" width="5.28515625" style="1" customWidth="1"/>
    <col min="2344" max="2344" width="0" style="1" hidden="1" customWidth="1"/>
    <col min="2345" max="2345" width="17" style="1" customWidth="1"/>
    <col min="2346" max="2346" width="6.28515625" style="1" customWidth="1"/>
    <col min="2347" max="2347" width="0" style="1" hidden="1" customWidth="1"/>
    <col min="2348" max="2348" width="14.28515625" style="1" customWidth="1"/>
    <col min="2349" max="2349" width="7.5703125" style="1" customWidth="1"/>
    <col min="2350" max="2350" width="0" style="1" hidden="1" customWidth="1"/>
    <col min="2351" max="2352" width="14.28515625" style="1" customWidth="1"/>
    <col min="2353" max="2353" width="20.85546875" style="1" customWidth="1"/>
    <col min="2354" max="2354" width="14.42578125" style="1" customWidth="1"/>
    <col min="2355" max="2355" width="15" style="1" customWidth="1"/>
    <col min="2356" max="2356" width="2.7109375" style="1" customWidth="1"/>
    <col min="2357" max="2357" width="11.7109375" style="1" customWidth="1"/>
    <col min="2358" max="2358" width="11.5703125" style="1" customWidth="1"/>
    <col min="2359" max="2359" width="2.28515625" style="1" customWidth="1"/>
    <col min="2360" max="2360" width="41" style="1" customWidth="1"/>
    <col min="2361" max="2361" width="14.28515625" style="1" customWidth="1"/>
    <col min="2362" max="2363" width="11.5703125" style="1" customWidth="1"/>
    <col min="2364" max="2364" width="21.85546875" style="1" customWidth="1"/>
    <col min="2365" max="2556" width="11.42578125" style="1"/>
    <col min="2557" max="2557" width="21.85546875" style="1" customWidth="1"/>
    <col min="2558" max="2558" width="13.85546875" style="1" customWidth="1"/>
    <col min="2559" max="2559" width="38.7109375" style="1" customWidth="1"/>
    <col min="2560" max="2560" width="3" style="1" bestFit="1" customWidth="1"/>
    <col min="2561" max="2561" width="32.28515625" style="1" customWidth="1"/>
    <col min="2562" max="2562" width="46.28515625" style="1" customWidth="1"/>
    <col min="2563" max="2563" width="19" style="1" customWidth="1"/>
    <col min="2564" max="2564" width="0" style="1" hidden="1" customWidth="1"/>
    <col min="2565" max="2565" width="17.7109375" style="1" customWidth="1"/>
    <col min="2566" max="2566" width="0" style="1" hidden="1" customWidth="1"/>
    <col min="2567" max="2567" width="22.28515625" style="1" customWidth="1"/>
    <col min="2568" max="2568" width="5.28515625" style="1" customWidth="1"/>
    <col min="2569" max="2569" width="36.28515625" style="1" customWidth="1"/>
    <col min="2570" max="2570" width="5.7109375" style="1" customWidth="1"/>
    <col min="2571" max="2571" width="0" style="1" hidden="1" customWidth="1"/>
    <col min="2572" max="2572" width="20.7109375" style="1" customWidth="1"/>
    <col min="2573" max="2573" width="4.85546875" style="1" customWidth="1"/>
    <col min="2574" max="2574" width="0" style="1" hidden="1" customWidth="1"/>
    <col min="2575" max="2575" width="24.7109375" style="1" customWidth="1"/>
    <col min="2576" max="2576" width="12.28515625" style="1" customWidth="1"/>
    <col min="2577" max="2577" width="0" style="1" hidden="1" customWidth="1"/>
    <col min="2578" max="2578" width="3.42578125" style="1" customWidth="1"/>
    <col min="2579" max="2579" width="0" style="1" hidden="1" customWidth="1"/>
    <col min="2580" max="2580" width="17.7109375" style="1" customWidth="1"/>
    <col min="2581" max="2581" width="3.42578125" style="1" customWidth="1"/>
    <col min="2582" max="2582" width="0" style="1" hidden="1" customWidth="1"/>
    <col min="2583" max="2583" width="23.7109375" style="1" customWidth="1"/>
    <col min="2584" max="2584" width="10" style="1" customWidth="1"/>
    <col min="2585" max="2585" width="0" style="1" hidden="1" customWidth="1"/>
    <col min="2586" max="2587" width="14.7109375" style="1" customWidth="1"/>
    <col min="2588" max="2588" width="12.85546875" style="1" customWidth="1"/>
    <col min="2589" max="2589" width="3.28515625" style="1" customWidth="1"/>
    <col min="2590" max="2590" width="30.28515625" style="1" customWidth="1"/>
    <col min="2591" max="2591" width="5" style="1" customWidth="1"/>
    <col min="2592" max="2592" width="0" style="1" hidden="1" customWidth="1"/>
    <col min="2593" max="2593" width="14.28515625" style="1" customWidth="1"/>
    <col min="2594" max="2594" width="5.7109375" style="1" customWidth="1"/>
    <col min="2595" max="2595" width="0" style="1" hidden="1" customWidth="1"/>
    <col min="2596" max="2596" width="17.28515625" style="1" customWidth="1"/>
    <col min="2597" max="2597" width="12.7109375" style="1" customWidth="1"/>
    <col min="2598" max="2598" width="0" style="1" hidden="1" customWidth="1"/>
    <col min="2599" max="2599" width="5.28515625" style="1" customWidth="1"/>
    <col min="2600" max="2600" width="0" style="1" hidden="1" customWidth="1"/>
    <col min="2601" max="2601" width="17" style="1" customWidth="1"/>
    <col min="2602" max="2602" width="6.28515625" style="1" customWidth="1"/>
    <col min="2603" max="2603" width="0" style="1" hidden="1" customWidth="1"/>
    <col min="2604" max="2604" width="14.28515625" style="1" customWidth="1"/>
    <col min="2605" max="2605" width="7.5703125" style="1" customWidth="1"/>
    <col min="2606" max="2606" width="0" style="1" hidden="1" customWidth="1"/>
    <col min="2607" max="2608" width="14.28515625" style="1" customWidth="1"/>
    <col min="2609" max="2609" width="20.85546875" style="1" customWidth="1"/>
    <col min="2610" max="2610" width="14.42578125" style="1" customWidth="1"/>
    <col min="2611" max="2611" width="15" style="1" customWidth="1"/>
    <col min="2612" max="2612" width="2.7109375" style="1" customWidth="1"/>
    <col min="2613" max="2613" width="11.7109375" style="1" customWidth="1"/>
    <col min="2614" max="2614" width="11.5703125" style="1" customWidth="1"/>
    <col min="2615" max="2615" width="2.28515625" style="1" customWidth="1"/>
    <col min="2616" max="2616" width="41" style="1" customWidth="1"/>
    <col min="2617" max="2617" width="14.28515625" style="1" customWidth="1"/>
    <col min="2618" max="2619" width="11.5703125" style="1" customWidth="1"/>
    <col min="2620" max="2620" width="21.85546875" style="1" customWidth="1"/>
    <col min="2621" max="2812" width="11.42578125" style="1"/>
    <col min="2813" max="2813" width="21.85546875" style="1" customWidth="1"/>
    <col min="2814" max="2814" width="13.85546875" style="1" customWidth="1"/>
    <col min="2815" max="2815" width="38.7109375" style="1" customWidth="1"/>
    <col min="2816" max="2816" width="3" style="1" bestFit="1" customWidth="1"/>
    <col min="2817" max="2817" width="32.28515625" style="1" customWidth="1"/>
    <col min="2818" max="2818" width="46.28515625" style="1" customWidth="1"/>
    <col min="2819" max="2819" width="19" style="1" customWidth="1"/>
    <col min="2820" max="2820" width="0" style="1" hidden="1" customWidth="1"/>
    <col min="2821" max="2821" width="17.7109375" style="1" customWidth="1"/>
    <col min="2822" max="2822" width="0" style="1" hidden="1" customWidth="1"/>
    <col min="2823" max="2823" width="22.28515625" style="1" customWidth="1"/>
    <col min="2824" max="2824" width="5.28515625" style="1" customWidth="1"/>
    <col min="2825" max="2825" width="36.28515625" style="1" customWidth="1"/>
    <col min="2826" max="2826" width="5.7109375" style="1" customWidth="1"/>
    <col min="2827" max="2827" width="0" style="1" hidden="1" customWidth="1"/>
    <col min="2828" max="2828" width="20.7109375" style="1" customWidth="1"/>
    <col min="2829" max="2829" width="4.85546875" style="1" customWidth="1"/>
    <col min="2830" max="2830" width="0" style="1" hidden="1" customWidth="1"/>
    <col min="2831" max="2831" width="24.7109375" style="1" customWidth="1"/>
    <col min="2832" max="2832" width="12.28515625" style="1" customWidth="1"/>
    <col min="2833" max="2833" width="0" style="1" hidden="1" customWidth="1"/>
    <col min="2834" max="2834" width="3.42578125" style="1" customWidth="1"/>
    <col min="2835" max="2835" width="0" style="1" hidden="1" customWidth="1"/>
    <col min="2836" max="2836" width="17.7109375" style="1" customWidth="1"/>
    <col min="2837" max="2837" width="3.42578125" style="1" customWidth="1"/>
    <col min="2838" max="2838" width="0" style="1" hidden="1" customWidth="1"/>
    <col min="2839" max="2839" width="23.7109375" style="1" customWidth="1"/>
    <col min="2840" max="2840" width="10" style="1" customWidth="1"/>
    <col min="2841" max="2841" width="0" style="1" hidden="1" customWidth="1"/>
    <col min="2842" max="2843" width="14.7109375" style="1" customWidth="1"/>
    <col min="2844" max="2844" width="12.85546875" style="1" customWidth="1"/>
    <col min="2845" max="2845" width="3.28515625" style="1" customWidth="1"/>
    <col min="2846" max="2846" width="30.28515625" style="1" customWidth="1"/>
    <col min="2847" max="2847" width="5" style="1" customWidth="1"/>
    <col min="2848" max="2848" width="0" style="1" hidden="1" customWidth="1"/>
    <col min="2849" max="2849" width="14.28515625" style="1" customWidth="1"/>
    <col min="2850" max="2850" width="5.7109375" style="1" customWidth="1"/>
    <col min="2851" max="2851" width="0" style="1" hidden="1" customWidth="1"/>
    <col min="2852" max="2852" width="17.28515625" style="1" customWidth="1"/>
    <col min="2853" max="2853" width="12.7109375" style="1" customWidth="1"/>
    <col min="2854" max="2854" width="0" style="1" hidden="1" customWidth="1"/>
    <col min="2855" max="2855" width="5.28515625" style="1" customWidth="1"/>
    <col min="2856" max="2856" width="0" style="1" hidden="1" customWidth="1"/>
    <col min="2857" max="2857" width="17" style="1" customWidth="1"/>
    <col min="2858" max="2858" width="6.28515625" style="1" customWidth="1"/>
    <col min="2859" max="2859" width="0" style="1" hidden="1" customWidth="1"/>
    <col min="2860" max="2860" width="14.28515625" style="1" customWidth="1"/>
    <col min="2861" max="2861" width="7.5703125" style="1" customWidth="1"/>
    <col min="2862" max="2862" width="0" style="1" hidden="1" customWidth="1"/>
    <col min="2863" max="2864" width="14.28515625" style="1" customWidth="1"/>
    <col min="2865" max="2865" width="20.85546875" style="1" customWidth="1"/>
    <col min="2866" max="2866" width="14.42578125" style="1" customWidth="1"/>
    <col min="2867" max="2867" width="15" style="1" customWidth="1"/>
    <col min="2868" max="2868" width="2.7109375" style="1" customWidth="1"/>
    <col min="2869" max="2869" width="11.7109375" style="1" customWidth="1"/>
    <col min="2870" max="2870" width="11.5703125" style="1" customWidth="1"/>
    <col min="2871" max="2871" width="2.28515625" style="1" customWidth="1"/>
    <col min="2872" max="2872" width="41" style="1" customWidth="1"/>
    <col min="2873" max="2873" width="14.28515625" style="1" customWidth="1"/>
    <col min="2874" max="2875" width="11.5703125" style="1" customWidth="1"/>
    <col min="2876" max="2876" width="21.85546875" style="1" customWidth="1"/>
    <col min="2877" max="3068" width="11.42578125" style="1"/>
    <col min="3069" max="3069" width="21.85546875" style="1" customWidth="1"/>
    <col min="3070" max="3070" width="13.85546875" style="1" customWidth="1"/>
    <col min="3071" max="3071" width="38.7109375" style="1" customWidth="1"/>
    <col min="3072" max="3072" width="3" style="1" bestFit="1" customWidth="1"/>
    <col min="3073" max="3073" width="32.28515625" style="1" customWidth="1"/>
    <col min="3074" max="3074" width="46.28515625" style="1" customWidth="1"/>
    <col min="3075" max="3075" width="19" style="1" customWidth="1"/>
    <col min="3076" max="3076" width="0" style="1" hidden="1" customWidth="1"/>
    <col min="3077" max="3077" width="17.7109375" style="1" customWidth="1"/>
    <col min="3078" max="3078" width="0" style="1" hidden="1" customWidth="1"/>
    <col min="3079" max="3079" width="22.28515625" style="1" customWidth="1"/>
    <col min="3080" max="3080" width="5.28515625" style="1" customWidth="1"/>
    <col min="3081" max="3081" width="36.28515625" style="1" customWidth="1"/>
    <col min="3082" max="3082" width="5.7109375" style="1" customWidth="1"/>
    <col min="3083" max="3083" width="0" style="1" hidden="1" customWidth="1"/>
    <col min="3084" max="3084" width="20.7109375" style="1" customWidth="1"/>
    <col min="3085" max="3085" width="4.85546875" style="1" customWidth="1"/>
    <col min="3086" max="3086" width="0" style="1" hidden="1" customWidth="1"/>
    <col min="3087" max="3087" width="24.7109375" style="1" customWidth="1"/>
    <col min="3088" max="3088" width="12.28515625" style="1" customWidth="1"/>
    <col min="3089" max="3089" width="0" style="1" hidden="1" customWidth="1"/>
    <col min="3090" max="3090" width="3.42578125" style="1" customWidth="1"/>
    <col min="3091" max="3091" width="0" style="1" hidden="1" customWidth="1"/>
    <col min="3092" max="3092" width="17.7109375" style="1" customWidth="1"/>
    <col min="3093" max="3093" width="3.42578125" style="1" customWidth="1"/>
    <col min="3094" max="3094" width="0" style="1" hidden="1" customWidth="1"/>
    <col min="3095" max="3095" width="23.7109375" style="1" customWidth="1"/>
    <col min="3096" max="3096" width="10" style="1" customWidth="1"/>
    <col min="3097" max="3097" width="0" style="1" hidden="1" customWidth="1"/>
    <col min="3098" max="3099" width="14.7109375" style="1" customWidth="1"/>
    <col min="3100" max="3100" width="12.85546875" style="1" customWidth="1"/>
    <col min="3101" max="3101" width="3.28515625" style="1" customWidth="1"/>
    <col min="3102" max="3102" width="30.28515625" style="1" customWidth="1"/>
    <col min="3103" max="3103" width="5" style="1" customWidth="1"/>
    <col min="3104" max="3104" width="0" style="1" hidden="1" customWidth="1"/>
    <col min="3105" max="3105" width="14.28515625" style="1" customWidth="1"/>
    <col min="3106" max="3106" width="5.7109375" style="1" customWidth="1"/>
    <col min="3107" max="3107" width="0" style="1" hidden="1" customWidth="1"/>
    <col min="3108" max="3108" width="17.28515625" style="1" customWidth="1"/>
    <col min="3109" max="3109" width="12.7109375" style="1" customWidth="1"/>
    <col min="3110" max="3110" width="0" style="1" hidden="1" customWidth="1"/>
    <col min="3111" max="3111" width="5.28515625" style="1" customWidth="1"/>
    <col min="3112" max="3112" width="0" style="1" hidden="1" customWidth="1"/>
    <col min="3113" max="3113" width="17" style="1" customWidth="1"/>
    <col min="3114" max="3114" width="6.28515625" style="1" customWidth="1"/>
    <col min="3115" max="3115" width="0" style="1" hidden="1" customWidth="1"/>
    <col min="3116" max="3116" width="14.28515625" style="1" customWidth="1"/>
    <col min="3117" max="3117" width="7.5703125" style="1" customWidth="1"/>
    <col min="3118" max="3118" width="0" style="1" hidden="1" customWidth="1"/>
    <col min="3119" max="3120" width="14.28515625" style="1" customWidth="1"/>
    <col min="3121" max="3121" width="20.85546875" style="1" customWidth="1"/>
    <col min="3122" max="3122" width="14.42578125" style="1" customWidth="1"/>
    <col min="3123" max="3123" width="15" style="1" customWidth="1"/>
    <col min="3124" max="3124" width="2.7109375" style="1" customWidth="1"/>
    <col min="3125" max="3125" width="11.7109375" style="1" customWidth="1"/>
    <col min="3126" max="3126" width="11.5703125" style="1" customWidth="1"/>
    <col min="3127" max="3127" width="2.28515625" style="1" customWidth="1"/>
    <col min="3128" max="3128" width="41" style="1" customWidth="1"/>
    <col min="3129" max="3129" width="14.28515625" style="1" customWidth="1"/>
    <col min="3130" max="3131" width="11.5703125" style="1" customWidth="1"/>
    <col min="3132" max="3132" width="21.85546875" style="1" customWidth="1"/>
    <col min="3133" max="3324" width="11.42578125" style="1"/>
    <col min="3325" max="3325" width="21.85546875" style="1" customWidth="1"/>
    <col min="3326" max="3326" width="13.85546875" style="1" customWidth="1"/>
    <col min="3327" max="3327" width="38.7109375" style="1" customWidth="1"/>
    <col min="3328" max="3328" width="3" style="1" bestFit="1" customWidth="1"/>
    <col min="3329" max="3329" width="32.28515625" style="1" customWidth="1"/>
    <col min="3330" max="3330" width="46.28515625" style="1" customWidth="1"/>
    <col min="3331" max="3331" width="19" style="1" customWidth="1"/>
    <col min="3332" max="3332" width="0" style="1" hidden="1" customWidth="1"/>
    <col min="3333" max="3333" width="17.7109375" style="1" customWidth="1"/>
    <col min="3334" max="3334" width="0" style="1" hidden="1" customWidth="1"/>
    <col min="3335" max="3335" width="22.28515625" style="1" customWidth="1"/>
    <col min="3336" max="3336" width="5.28515625" style="1" customWidth="1"/>
    <col min="3337" max="3337" width="36.28515625" style="1" customWidth="1"/>
    <col min="3338" max="3338" width="5.7109375" style="1" customWidth="1"/>
    <col min="3339" max="3339" width="0" style="1" hidden="1" customWidth="1"/>
    <col min="3340" max="3340" width="20.7109375" style="1" customWidth="1"/>
    <col min="3341" max="3341" width="4.85546875" style="1" customWidth="1"/>
    <col min="3342" max="3342" width="0" style="1" hidden="1" customWidth="1"/>
    <col min="3343" max="3343" width="24.7109375" style="1" customWidth="1"/>
    <col min="3344" max="3344" width="12.28515625" style="1" customWidth="1"/>
    <col min="3345" max="3345" width="0" style="1" hidden="1" customWidth="1"/>
    <col min="3346" max="3346" width="3.42578125" style="1" customWidth="1"/>
    <col min="3347" max="3347" width="0" style="1" hidden="1" customWidth="1"/>
    <col min="3348" max="3348" width="17.7109375" style="1" customWidth="1"/>
    <col min="3349" max="3349" width="3.42578125" style="1" customWidth="1"/>
    <col min="3350" max="3350" width="0" style="1" hidden="1" customWidth="1"/>
    <col min="3351" max="3351" width="23.7109375" style="1" customWidth="1"/>
    <col min="3352" max="3352" width="10" style="1" customWidth="1"/>
    <col min="3353" max="3353" width="0" style="1" hidden="1" customWidth="1"/>
    <col min="3354" max="3355" width="14.7109375" style="1" customWidth="1"/>
    <col min="3356" max="3356" width="12.85546875" style="1" customWidth="1"/>
    <col min="3357" max="3357" width="3.28515625" style="1" customWidth="1"/>
    <col min="3358" max="3358" width="30.28515625" style="1" customWidth="1"/>
    <col min="3359" max="3359" width="5" style="1" customWidth="1"/>
    <col min="3360" max="3360" width="0" style="1" hidden="1" customWidth="1"/>
    <col min="3361" max="3361" width="14.28515625" style="1" customWidth="1"/>
    <col min="3362" max="3362" width="5.7109375" style="1" customWidth="1"/>
    <col min="3363" max="3363" width="0" style="1" hidden="1" customWidth="1"/>
    <col min="3364" max="3364" width="17.28515625" style="1" customWidth="1"/>
    <col min="3365" max="3365" width="12.7109375" style="1" customWidth="1"/>
    <col min="3366" max="3366" width="0" style="1" hidden="1" customWidth="1"/>
    <col min="3367" max="3367" width="5.28515625" style="1" customWidth="1"/>
    <col min="3368" max="3368" width="0" style="1" hidden="1" customWidth="1"/>
    <col min="3369" max="3369" width="17" style="1" customWidth="1"/>
    <col min="3370" max="3370" width="6.28515625" style="1" customWidth="1"/>
    <col min="3371" max="3371" width="0" style="1" hidden="1" customWidth="1"/>
    <col min="3372" max="3372" width="14.28515625" style="1" customWidth="1"/>
    <col min="3373" max="3373" width="7.5703125" style="1" customWidth="1"/>
    <col min="3374" max="3374" width="0" style="1" hidden="1" customWidth="1"/>
    <col min="3375" max="3376" width="14.28515625" style="1" customWidth="1"/>
    <col min="3377" max="3377" width="20.85546875" style="1" customWidth="1"/>
    <col min="3378" max="3378" width="14.42578125" style="1" customWidth="1"/>
    <col min="3379" max="3379" width="15" style="1" customWidth="1"/>
    <col min="3380" max="3380" width="2.7109375" style="1" customWidth="1"/>
    <col min="3381" max="3381" width="11.7109375" style="1" customWidth="1"/>
    <col min="3382" max="3382" width="11.5703125" style="1" customWidth="1"/>
    <col min="3383" max="3383" width="2.28515625" style="1" customWidth="1"/>
    <col min="3384" max="3384" width="41" style="1" customWidth="1"/>
    <col min="3385" max="3385" width="14.28515625" style="1" customWidth="1"/>
    <col min="3386" max="3387" width="11.5703125" style="1" customWidth="1"/>
    <col min="3388" max="3388" width="21.85546875" style="1" customWidth="1"/>
    <col min="3389" max="3580" width="11.42578125" style="1"/>
    <col min="3581" max="3581" width="21.85546875" style="1" customWidth="1"/>
    <col min="3582" max="3582" width="13.85546875" style="1" customWidth="1"/>
    <col min="3583" max="3583" width="38.7109375" style="1" customWidth="1"/>
    <col min="3584" max="3584" width="3" style="1" bestFit="1" customWidth="1"/>
    <col min="3585" max="3585" width="32.28515625" style="1" customWidth="1"/>
    <col min="3586" max="3586" width="46.28515625" style="1" customWidth="1"/>
    <col min="3587" max="3587" width="19" style="1" customWidth="1"/>
    <col min="3588" max="3588" width="0" style="1" hidden="1" customWidth="1"/>
    <col min="3589" max="3589" width="17.7109375" style="1" customWidth="1"/>
    <col min="3590" max="3590" width="0" style="1" hidden="1" customWidth="1"/>
    <col min="3591" max="3591" width="22.28515625" style="1" customWidth="1"/>
    <col min="3592" max="3592" width="5.28515625" style="1" customWidth="1"/>
    <col min="3593" max="3593" width="36.28515625" style="1" customWidth="1"/>
    <col min="3594" max="3594" width="5.7109375" style="1" customWidth="1"/>
    <col min="3595" max="3595" width="0" style="1" hidden="1" customWidth="1"/>
    <col min="3596" max="3596" width="20.7109375" style="1" customWidth="1"/>
    <col min="3597" max="3597" width="4.85546875" style="1" customWidth="1"/>
    <col min="3598" max="3598" width="0" style="1" hidden="1" customWidth="1"/>
    <col min="3599" max="3599" width="24.7109375" style="1" customWidth="1"/>
    <col min="3600" max="3600" width="12.28515625" style="1" customWidth="1"/>
    <col min="3601" max="3601" width="0" style="1" hidden="1" customWidth="1"/>
    <col min="3602" max="3602" width="3.42578125" style="1" customWidth="1"/>
    <col min="3603" max="3603" width="0" style="1" hidden="1" customWidth="1"/>
    <col min="3604" max="3604" width="17.7109375" style="1" customWidth="1"/>
    <col min="3605" max="3605" width="3.42578125" style="1" customWidth="1"/>
    <col min="3606" max="3606" width="0" style="1" hidden="1" customWidth="1"/>
    <col min="3607" max="3607" width="23.7109375" style="1" customWidth="1"/>
    <col min="3608" max="3608" width="10" style="1" customWidth="1"/>
    <col min="3609" max="3609" width="0" style="1" hidden="1" customWidth="1"/>
    <col min="3610" max="3611" width="14.7109375" style="1" customWidth="1"/>
    <col min="3612" max="3612" width="12.85546875" style="1" customWidth="1"/>
    <col min="3613" max="3613" width="3.28515625" style="1" customWidth="1"/>
    <col min="3614" max="3614" width="30.28515625" style="1" customWidth="1"/>
    <col min="3615" max="3615" width="5" style="1" customWidth="1"/>
    <col min="3616" max="3616" width="0" style="1" hidden="1" customWidth="1"/>
    <col min="3617" max="3617" width="14.28515625" style="1" customWidth="1"/>
    <col min="3618" max="3618" width="5.7109375" style="1" customWidth="1"/>
    <col min="3619" max="3619" width="0" style="1" hidden="1" customWidth="1"/>
    <col min="3620" max="3620" width="17.28515625" style="1" customWidth="1"/>
    <col min="3621" max="3621" width="12.7109375" style="1" customWidth="1"/>
    <col min="3622" max="3622" width="0" style="1" hidden="1" customWidth="1"/>
    <col min="3623" max="3623" width="5.28515625" style="1" customWidth="1"/>
    <col min="3624" max="3624" width="0" style="1" hidden="1" customWidth="1"/>
    <col min="3625" max="3625" width="17" style="1" customWidth="1"/>
    <col min="3626" max="3626" width="6.28515625" style="1" customWidth="1"/>
    <col min="3627" max="3627" width="0" style="1" hidden="1" customWidth="1"/>
    <col min="3628" max="3628" width="14.28515625" style="1" customWidth="1"/>
    <col min="3629" max="3629" width="7.5703125" style="1" customWidth="1"/>
    <col min="3630" max="3630" width="0" style="1" hidden="1" customWidth="1"/>
    <col min="3631" max="3632" width="14.28515625" style="1" customWidth="1"/>
    <col min="3633" max="3633" width="20.85546875" style="1" customWidth="1"/>
    <col min="3634" max="3634" width="14.42578125" style="1" customWidth="1"/>
    <col min="3635" max="3635" width="15" style="1" customWidth="1"/>
    <col min="3636" max="3636" width="2.7109375" style="1" customWidth="1"/>
    <col min="3637" max="3637" width="11.7109375" style="1" customWidth="1"/>
    <col min="3638" max="3638" width="11.5703125" style="1" customWidth="1"/>
    <col min="3639" max="3639" width="2.28515625" style="1" customWidth="1"/>
    <col min="3640" max="3640" width="41" style="1" customWidth="1"/>
    <col min="3641" max="3641" width="14.28515625" style="1" customWidth="1"/>
    <col min="3642" max="3643" width="11.5703125" style="1" customWidth="1"/>
    <col min="3644" max="3644" width="21.85546875" style="1" customWidth="1"/>
    <col min="3645" max="3836" width="11.42578125" style="1"/>
    <col min="3837" max="3837" width="21.85546875" style="1" customWidth="1"/>
    <col min="3838" max="3838" width="13.85546875" style="1" customWidth="1"/>
    <col min="3839" max="3839" width="38.7109375" style="1" customWidth="1"/>
    <col min="3840" max="3840" width="3" style="1" bestFit="1" customWidth="1"/>
    <col min="3841" max="3841" width="32.28515625" style="1" customWidth="1"/>
    <col min="3842" max="3842" width="46.28515625" style="1" customWidth="1"/>
    <col min="3843" max="3843" width="19" style="1" customWidth="1"/>
    <col min="3844" max="3844" width="0" style="1" hidden="1" customWidth="1"/>
    <col min="3845" max="3845" width="17.7109375" style="1" customWidth="1"/>
    <col min="3846" max="3846" width="0" style="1" hidden="1" customWidth="1"/>
    <col min="3847" max="3847" width="22.28515625" style="1" customWidth="1"/>
    <col min="3848" max="3848" width="5.28515625" style="1" customWidth="1"/>
    <col min="3849" max="3849" width="36.28515625" style="1" customWidth="1"/>
    <col min="3850" max="3850" width="5.7109375" style="1" customWidth="1"/>
    <col min="3851" max="3851" width="0" style="1" hidden="1" customWidth="1"/>
    <col min="3852" max="3852" width="20.7109375" style="1" customWidth="1"/>
    <col min="3853" max="3853" width="4.85546875" style="1" customWidth="1"/>
    <col min="3854" max="3854" width="0" style="1" hidden="1" customWidth="1"/>
    <col min="3855" max="3855" width="24.7109375" style="1" customWidth="1"/>
    <col min="3856" max="3856" width="12.28515625" style="1" customWidth="1"/>
    <col min="3857" max="3857" width="0" style="1" hidden="1" customWidth="1"/>
    <col min="3858" max="3858" width="3.42578125" style="1" customWidth="1"/>
    <col min="3859" max="3859" width="0" style="1" hidden="1" customWidth="1"/>
    <col min="3860" max="3860" width="17.7109375" style="1" customWidth="1"/>
    <col min="3861" max="3861" width="3.42578125" style="1" customWidth="1"/>
    <col min="3862" max="3862" width="0" style="1" hidden="1" customWidth="1"/>
    <col min="3863" max="3863" width="23.7109375" style="1" customWidth="1"/>
    <col min="3864" max="3864" width="10" style="1" customWidth="1"/>
    <col min="3865" max="3865" width="0" style="1" hidden="1" customWidth="1"/>
    <col min="3866" max="3867" width="14.7109375" style="1" customWidth="1"/>
    <col min="3868" max="3868" width="12.85546875" style="1" customWidth="1"/>
    <col min="3869" max="3869" width="3.28515625" style="1" customWidth="1"/>
    <col min="3870" max="3870" width="30.28515625" style="1" customWidth="1"/>
    <col min="3871" max="3871" width="5" style="1" customWidth="1"/>
    <col min="3872" max="3872" width="0" style="1" hidden="1" customWidth="1"/>
    <col min="3873" max="3873" width="14.28515625" style="1" customWidth="1"/>
    <col min="3874" max="3874" width="5.7109375" style="1" customWidth="1"/>
    <col min="3875" max="3875" width="0" style="1" hidden="1" customWidth="1"/>
    <col min="3876" max="3876" width="17.28515625" style="1" customWidth="1"/>
    <col min="3877" max="3877" width="12.7109375" style="1" customWidth="1"/>
    <col min="3878" max="3878" width="0" style="1" hidden="1" customWidth="1"/>
    <col min="3879" max="3879" width="5.28515625" style="1" customWidth="1"/>
    <col min="3880" max="3880" width="0" style="1" hidden="1" customWidth="1"/>
    <col min="3881" max="3881" width="17" style="1" customWidth="1"/>
    <col min="3882" max="3882" width="6.28515625" style="1" customWidth="1"/>
    <col min="3883" max="3883" width="0" style="1" hidden="1" customWidth="1"/>
    <col min="3884" max="3884" width="14.28515625" style="1" customWidth="1"/>
    <col min="3885" max="3885" width="7.5703125" style="1" customWidth="1"/>
    <col min="3886" max="3886" width="0" style="1" hidden="1" customWidth="1"/>
    <col min="3887" max="3888" width="14.28515625" style="1" customWidth="1"/>
    <col min="3889" max="3889" width="20.85546875" style="1" customWidth="1"/>
    <col min="3890" max="3890" width="14.42578125" style="1" customWidth="1"/>
    <col min="3891" max="3891" width="15" style="1" customWidth="1"/>
    <col min="3892" max="3892" width="2.7109375" style="1" customWidth="1"/>
    <col min="3893" max="3893" width="11.7109375" style="1" customWidth="1"/>
    <col min="3894" max="3894" width="11.5703125" style="1" customWidth="1"/>
    <col min="3895" max="3895" width="2.28515625" style="1" customWidth="1"/>
    <col min="3896" max="3896" width="41" style="1" customWidth="1"/>
    <col min="3897" max="3897" width="14.28515625" style="1" customWidth="1"/>
    <col min="3898" max="3899" width="11.5703125" style="1" customWidth="1"/>
    <col min="3900" max="3900" width="21.85546875" style="1" customWidth="1"/>
    <col min="3901" max="4092" width="11.42578125" style="1"/>
    <col min="4093" max="4093" width="21.85546875" style="1" customWidth="1"/>
    <col min="4094" max="4094" width="13.85546875" style="1" customWidth="1"/>
    <col min="4095" max="4095" width="38.7109375" style="1" customWidth="1"/>
    <col min="4096" max="4096" width="3" style="1" bestFit="1" customWidth="1"/>
    <col min="4097" max="4097" width="32.28515625" style="1" customWidth="1"/>
    <col min="4098" max="4098" width="46.28515625" style="1" customWidth="1"/>
    <col min="4099" max="4099" width="19" style="1" customWidth="1"/>
    <col min="4100" max="4100" width="0" style="1" hidden="1" customWidth="1"/>
    <col min="4101" max="4101" width="17.7109375" style="1" customWidth="1"/>
    <col min="4102" max="4102" width="0" style="1" hidden="1" customWidth="1"/>
    <col min="4103" max="4103" width="22.28515625" style="1" customWidth="1"/>
    <col min="4104" max="4104" width="5.28515625" style="1" customWidth="1"/>
    <col min="4105" max="4105" width="36.28515625" style="1" customWidth="1"/>
    <col min="4106" max="4106" width="5.7109375" style="1" customWidth="1"/>
    <col min="4107" max="4107" width="0" style="1" hidden="1" customWidth="1"/>
    <col min="4108" max="4108" width="20.7109375" style="1" customWidth="1"/>
    <col min="4109" max="4109" width="4.85546875" style="1" customWidth="1"/>
    <col min="4110" max="4110" width="0" style="1" hidden="1" customWidth="1"/>
    <col min="4111" max="4111" width="24.7109375" style="1" customWidth="1"/>
    <col min="4112" max="4112" width="12.28515625" style="1" customWidth="1"/>
    <col min="4113" max="4113" width="0" style="1" hidden="1" customWidth="1"/>
    <col min="4114" max="4114" width="3.42578125" style="1" customWidth="1"/>
    <col min="4115" max="4115" width="0" style="1" hidden="1" customWidth="1"/>
    <col min="4116" max="4116" width="17.7109375" style="1" customWidth="1"/>
    <col min="4117" max="4117" width="3.42578125" style="1" customWidth="1"/>
    <col min="4118" max="4118" width="0" style="1" hidden="1" customWidth="1"/>
    <col min="4119" max="4119" width="23.7109375" style="1" customWidth="1"/>
    <col min="4120" max="4120" width="10" style="1" customWidth="1"/>
    <col min="4121" max="4121" width="0" style="1" hidden="1" customWidth="1"/>
    <col min="4122" max="4123" width="14.7109375" style="1" customWidth="1"/>
    <col min="4124" max="4124" width="12.85546875" style="1" customWidth="1"/>
    <col min="4125" max="4125" width="3.28515625" style="1" customWidth="1"/>
    <col min="4126" max="4126" width="30.28515625" style="1" customWidth="1"/>
    <col min="4127" max="4127" width="5" style="1" customWidth="1"/>
    <col min="4128" max="4128" width="0" style="1" hidden="1" customWidth="1"/>
    <col min="4129" max="4129" width="14.28515625" style="1" customWidth="1"/>
    <col min="4130" max="4130" width="5.7109375" style="1" customWidth="1"/>
    <col min="4131" max="4131" width="0" style="1" hidden="1" customWidth="1"/>
    <col min="4132" max="4132" width="17.28515625" style="1" customWidth="1"/>
    <col min="4133" max="4133" width="12.7109375" style="1" customWidth="1"/>
    <col min="4134" max="4134" width="0" style="1" hidden="1" customWidth="1"/>
    <col min="4135" max="4135" width="5.28515625" style="1" customWidth="1"/>
    <col min="4136" max="4136" width="0" style="1" hidden="1" customWidth="1"/>
    <col min="4137" max="4137" width="17" style="1" customWidth="1"/>
    <col min="4138" max="4138" width="6.28515625" style="1" customWidth="1"/>
    <col min="4139" max="4139" width="0" style="1" hidden="1" customWidth="1"/>
    <col min="4140" max="4140" width="14.28515625" style="1" customWidth="1"/>
    <col min="4141" max="4141" width="7.5703125" style="1" customWidth="1"/>
    <col min="4142" max="4142" width="0" style="1" hidden="1" customWidth="1"/>
    <col min="4143" max="4144" width="14.28515625" style="1" customWidth="1"/>
    <col min="4145" max="4145" width="20.85546875" style="1" customWidth="1"/>
    <col min="4146" max="4146" width="14.42578125" style="1" customWidth="1"/>
    <col min="4147" max="4147" width="15" style="1" customWidth="1"/>
    <col min="4148" max="4148" width="2.7109375" style="1" customWidth="1"/>
    <col min="4149" max="4149" width="11.7109375" style="1" customWidth="1"/>
    <col min="4150" max="4150" width="11.5703125" style="1" customWidth="1"/>
    <col min="4151" max="4151" width="2.28515625" style="1" customWidth="1"/>
    <col min="4152" max="4152" width="41" style="1" customWidth="1"/>
    <col min="4153" max="4153" width="14.28515625" style="1" customWidth="1"/>
    <col min="4154" max="4155" width="11.5703125" style="1" customWidth="1"/>
    <col min="4156" max="4156" width="21.85546875" style="1" customWidth="1"/>
    <col min="4157" max="4348" width="11.42578125" style="1"/>
    <col min="4349" max="4349" width="21.85546875" style="1" customWidth="1"/>
    <col min="4350" max="4350" width="13.85546875" style="1" customWidth="1"/>
    <col min="4351" max="4351" width="38.7109375" style="1" customWidth="1"/>
    <col min="4352" max="4352" width="3" style="1" bestFit="1" customWidth="1"/>
    <col min="4353" max="4353" width="32.28515625" style="1" customWidth="1"/>
    <col min="4354" max="4354" width="46.28515625" style="1" customWidth="1"/>
    <col min="4355" max="4355" width="19" style="1" customWidth="1"/>
    <col min="4356" max="4356" width="0" style="1" hidden="1" customWidth="1"/>
    <col min="4357" max="4357" width="17.7109375" style="1" customWidth="1"/>
    <col min="4358" max="4358" width="0" style="1" hidden="1" customWidth="1"/>
    <col min="4359" max="4359" width="22.28515625" style="1" customWidth="1"/>
    <col min="4360" max="4360" width="5.28515625" style="1" customWidth="1"/>
    <col min="4361" max="4361" width="36.28515625" style="1" customWidth="1"/>
    <col min="4362" max="4362" width="5.7109375" style="1" customWidth="1"/>
    <col min="4363" max="4363" width="0" style="1" hidden="1" customWidth="1"/>
    <col min="4364" max="4364" width="20.7109375" style="1" customWidth="1"/>
    <col min="4365" max="4365" width="4.85546875" style="1" customWidth="1"/>
    <col min="4366" max="4366" width="0" style="1" hidden="1" customWidth="1"/>
    <col min="4367" max="4367" width="24.7109375" style="1" customWidth="1"/>
    <col min="4368" max="4368" width="12.28515625" style="1" customWidth="1"/>
    <col min="4369" max="4369" width="0" style="1" hidden="1" customWidth="1"/>
    <col min="4370" max="4370" width="3.42578125" style="1" customWidth="1"/>
    <col min="4371" max="4371" width="0" style="1" hidden="1" customWidth="1"/>
    <col min="4372" max="4372" width="17.7109375" style="1" customWidth="1"/>
    <col min="4373" max="4373" width="3.42578125" style="1" customWidth="1"/>
    <col min="4374" max="4374" width="0" style="1" hidden="1" customWidth="1"/>
    <col min="4375" max="4375" width="23.7109375" style="1" customWidth="1"/>
    <col min="4376" max="4376" width="10" style="1" customWidth="1"/>
    <col min="4377" max="4377" width="0" style="1" hidden="1" customWidth="1"/>
    <col min="4378" max="4379" width="14.7109375" style="1" customWidth="1"/>
    <col min="4380" max="4380" width="12.85546875" style="1" customWidth="1"/>
    <col min="4381" max="4381" width="3.28515625" style="1" customWidth="1"/>
    <col min="4382" max="4382" width="30.28515625" style="1" customWidth="1"/>
    <col min="4383" max="4383" width="5" style="1" customWidth="1"/>
    <col min="4384" max="4384" width="0" style="1" hidden="1" customWidth="1"/>
    <col min="4385" max="4385" width="14.28515625" style="1" customWidth="1"/>
    <col min="4386" max="4386" width="5.7109375" style="1" customWidth="1"/>
    <col min="4387" max="4387" width="0" style="1" hidden="1" customWidth="1"/>
    <col min="4388" max="4388" width="17.28515625" style="1" customWidth="1"/>
    <col min="4389" max="4389" width="12.7109375" style="1" customWidth="1"/>
    <col min="4390" max="4390" width="0" style="1" hidden="1" customWidth="1"/>
    <col min="4391" max="4391" width="5.28515625" style="1" customWidth="1"/>
    <col min="4392" max="4392" width="0" style="1" hidden="1" customWidth="1"/>
    <col min="4393" max="4393" width="17" style="1" customWidth="1"/>
    <col min="4394" max="4394" width="6.28515625" style="1" customWidth="1"/>
    <col min="4395" max="4395" width="0" style="1" hidden="1" customWidth="1"/>
    <col min="4396" max="4396" width="14.28515625" style="1" customWidth="1"/>
    <col min="4397" max="4397" width="7.5703125" style="1" customWidth="1"/>
    <col min="4398" max="4398" width="0" style="1" hidden="1" customWidth="1"/>
    <col min="4399" max="4400" width="14.28515625" style="1" customWidth="1"/>
    <col min="4401" max="4401" width="20.85546875" style="1" customWidth="1"/>
    <col min="4402" max="4402" width="14.42578125" style="1" customWidth="1"/>
    <col min="4403" max="4403" width="15" style="1" customWidth="1"/>
    <col min="4404" max="4404" width="2.7109375" style="1" customWidth="1"/>
    <col min="4405" max="4405" width="11.7109375" style="1" customWidth="1"/>
    <col min="4406" max="4406" width="11.5703125" style="1" customWidth="1"/>
    <col min="4407" max="4407" width="2.28515625" style="1" customWidth="1"/>
    <col min="4408" max="4408" width="41" style="1" customWidth="1"/>
    <col min="4409" max="4409" width="14.28515625" style="1" customWidth="1"/>
    <col min="4410" max="4411" width="11.5703125" style="1" customWidth="1"/>
    <col min="4412" max="4412" width="21.85546875" style="1" customWidth="1"/>
    <col min="4413" max="4604" width="11.42578125" style="1"/>
    <col min="4605" max="4605" width="21.85546875" style="1" customWidth="1"/>
    <col min="4606" max="4606" width="13.85546875" style="1" customWidth="1"/>
    <col min="4607" max="4607" width="38.7109375" style="1" customWidth="1"/>
    <col min="4608" max="4608" width="3" style="1" bestFit="1" customWidth="1"/>
    <col min="4609" max="4609" width="32.28515625" style="1" customWidth="1"/>
    <col min="4610" max="4610" width="46.28515625" style="1" customWidth="1"/>
    <col min="4611" max="4611" width="19" style="1" customWidth="1"/>
    <col min="4612" max="4612" width="0" style="1" hidden="1" customWidth="1"/>
    <col min="4613" max="4613" width="17.7109375" style="1" customWidth="1"/>
    <col min="4614" max="4614" width="0" style="1" hidden="1" customWidth="1"/>
    <col min="4615" max="4615" width="22.28515625" style="1" customWidth="1"/>
    <col min="4616" max="4616" width="5.28515625" style="1" customWidth="1"/>
    <col min="4617" max="4617" width="36.28515625" style="1" customWidth="1"/>
    <col min="4618" max="4618" width="5.7109375" style="1" customWidth="1"/>
    <col min="4619" max="4619" width="0" style="1" hidden="1" customWidth="1"/>
    <col min="4620" max="4620" width="20.7109375" style="1" customWidth="1"/>
    <col min="4621" max="4621" width="4.85546875" style="1" customWidth="1"/>
    <col min="4622" max="4622" width="0" style="1" hidden="1" customWidth="1"/>
    <col min="4623" max="4623" width="24.7109375" style="1" customWidth="1"/>
    <col min="4624" max="4624" width="12.28515625" style="1" customWidth="1"/>
    <col min="4625" max="4625" width="0" style="1" hidden="1" customWidth="1"/>
    <col min="4626" max="4626" width="3.42578125" style="1" customWidth="1"/>
    <col min="4627" max="4627" width="0" style="1" hidden="1" customWidth="1"/>
    <col min="4628" max="4628" width="17.7109375" style="1" customWidth="1"/>
    <col min="4629" max="4629" width="3.42578125" style="1" customWidth="1"/>
    <col min="4630" max="4630" width="0" style="1" hidden="1" customWidth="1"/>
    <col min="4631" max="4631" width="23.7109375" style="1" customWidth="1"/>
    <col min="4632" max="4632" width="10" style="1" customWidth="1"/>
    <col min="4633" max="4633" width="0" style="1" hidden="1" customWidth="1"/>
    <col min="4634" max="4635" width="14.7109375" style="1" customWidth="1"/>
    <col min="4636" max="4636" width="12.85546875" style="1" customWidth="1"/>
    <col min="4637" max="4637" width="3.28515625" style="1" customWidth="1"/>
    <col min="4638" max="4638" width="30.28515625" style="1" customWidth="1"/>
    <col min="4639" max="4639" width="5" style="1" customWidth="1"/>
    <col min="4640" max="4640" width="0" style="1" hidden="1" customWidth="1"/>
    <col min="4641" max="4641" width="14.28515625" style="1" customWidth="1"/>
    <col min="4642" max="4642" width="5.7109375" style="1" customWidth="1"/>
    <col min="4643" max="4643" width="0" style="1" hidden="1" customWidth="1"/>
    <col min="4644" max="4644" width="17.28515625" style="1" customWidth="1"/>
    <col min="4645" max="4645" width="12.7109375" style="1" customWidth="1"/>
    <col min="4646" max="4646" width="0" style="1" hidden="1" customWidth="1"/>
    <col min="4647" max="4647" width="5.28515625" style="1" customWidth="1"/>
    <col min="4648" max="4648" width="0" style="1" hidden="1" customWidth="1"/>
    <col min="4649" max="4649" width="17" style="1" customWidth="1"/>
    <col min="4650" max="4650" width="6.28515625" style="1" customWidth="1"/>
    <col min="4651" max="4651" width="0" style="1" hidden="1" customWidth="1"/>
    <col min="4652" max="4652" width="14.28515625" style="1" customWidth="1"/>
    <col min="4653" max="4653" width="7.5703125" style="1" customWidth="1"/>
    <col min="4654" max="4654" width="0" style="1" hidden="1" customWidth="1"/>
    <col min="4655" max="4656" width="14.28515625" style="1" customWidth="1"/>
    <col min="4657" max="4657" width="20.85546875" style="1" customWidth="1"/>
    <col min="4658" max="4658" width="14.42578125" style="1" customWidth="1"/>
    <col min="4659" max="4659" width="15" style="1" customWidth="1"/>
    <col min="4660" max="4660" width="2.7109375" style="1" customWidth="1"/>
    <col min="4661" max="4661" width="11.7109375" style="1" customWidth="1"/>
    <col min="4662" max="4662" width="11.5703125" style="1" customWidth="1"/>
    <col min="4663" max="4663" width="2.28515625" style="1" customWidth="1"/>
    <col min="4664" max="4664" width="41" style="1" customWidth="1"/>
    <col min="4665" max="4665" width="14.28515625" style="1" customWidth="1"/>
    <col min="4666" max="4667" width="11.5703125" style="1" customWidth="1"/>
    <col min="4668" max="4668" width="21.85546875" style="1" customWidth="1"/>
    <col min="4669" max="4860" width="11.42578125" style="1"/>
    <col min="4861" max="4861" width="21.85546875" style="1" customWidth="1"/>
    <col min="4862" max="4862" width="13.85546875" style="1" customWidth="1"/>
    <col min="4863" max="4863" width="38.7109375" style="1" customWidth="1"/>
    <col min="4864" max="4864" width="3" style="1" bestFit="1" customWidth="1"/>
    <col min="4865" max="4865" width="32.28515625" style="1" customWidth="1"/>
    <col min="4866" max="4866" width="46.28515625" style="1" customWidth="1"/>
    <col min="4867" max="4867" width="19" style="1" customWidth="1"/>
    <col min="4868" max="4868" width="0" style="1" hidden="1" customWidth="1"/>
    <col min="4869" max="4869" width="17.7109375" style="1" customWidth="1"/>
    <col min="4870" max="4870" width="0" style="1" hidden="1" customWidth="1"/>
    <col min="4871" max="4871" width="22.28515625" style="1" customWidth="1"/>
    <col min="4872" max="4872" width="5.28515625" style="1" customWidth="1"/>
    <col min="4873" max="4873" width="36.28515625" style="1" customWidth="1"/>
    <col min="4874" max="4874" width="5.7109375" style="1" customWidth="1"/>
    <col min="4875" max="4875" width="0" style="1" hidden="1" customWidth="1"/>
    <col min="4876" max="4876" width="20.7109375" style="1" customWidth="1"/>
    <col min="4877" max="4877" width="4.85546875" style="1" customWidth="1"/>
    <col min="4878" max="4878" width="0" style="1" hidden="1" customWidth="1"/>
    <col min="4879" max="4879" width="24.7109375" style="1" customWidth="1"/>
    <col min="4880" max="4880" width="12.28515625" style="1" customWidth="1"/>
    <col min="4881" max="4881" width="0" style="1" hidden="1" customWidth="1"/>
    <col min="4882" max="4882" width="3.42578125" style="1" customWidth="1"/>
    <col min="4883" max="4883" width="0" style="1" hidden="1" customWidth="1"/>
    <col min="4884" max="4884" width="17.7109375" style="1" customWidth="1"/>
    <col min="4885" max="4885" width="3.42578125" style="1" customWidth="1"/>
    <col min="4886" max="4886" width="0" style="1" hidden="1" customWidth="1"/>
    <col min="4887" max="4887" width="23.7109375" style="1" customWidth="1"/>
    <col min="4888" max="4888" width="10" style="1" customWidth="1"/>
    <col min="4889" max="4889" width="0" style="1" hidden="1" customWidth="1"/>
    <col min="4890" max="4891" width="14.7109375" style="1" customWidth="1"/>
    <col min="4892" max="4892" width="12.85546875" style="1" customWidth="1"/>
    <col min="4893" max="4893" width="3.28515625" style="1" customWidth="1"/>
    <col min="4894" max="4894" width="30.28515625" style="1" customWidth="1"/>
    <col min="4895" max="4895" width="5" style="1" customWidth="1"/>
    <col min="4896" max="4896" width="0" style="1" hidden="1" customWidth="1"/>
    <col min="4897" max="4897" width="14.28515625" style="1" customWidth="1"/>
    <col min="4898" max="4898" width="5.7109375" style="1" customWidth="1"/>
    <col min="4899" max="4899" width="0" style="1" hidden="1" customWidth="1"/>
    <col min="4900" max="4900" width="17.28515625" style="1" customWidth="1"/>
    <col min="4901" max="4901" width="12.7109375" style="1" customWidth="1"/>
    <col min="4902" max="4902" width="0" style="1" hidden="1" customWidth="1"/>
    <col min="4903" max="4903" width="5.28515625" style="1" customWidth="1"/>
    <col min="4904" max="4904" width="0" style="1" hidden="1" customWidth="1"/>
    <col min="4905" max="4905" width="17" style="1" customWidth="1"/>
    <col min="4906" max="4906" width="6.28515625" style="1" customWidth="1"/>
    <col min="4907" max="4907" width="0" style="1" hidden="1" customWidth="1"/>
    <col min="4908" max="4908" width="14.28515625" style="1" customWidth="1"/>
    <col min="4909" max="4909" width="7.5703125" style="1" customWidth="1"/>
    <col min="4910" max="4910" width="0" style="1" hidden="1" customWidth="1"/>
    <col min="4911" max="4912" width="14.28515625" style="1" customWidth="1"/>
    <col min="4913" max="4913" width="20.85546875" style="1" customWidth="1"/>
    <col min="4914" max="4914" width="14.42578125" style="1" customWidth="1"/>
    <col min="4915" max="4915" width="15" style="1" customWidth="1"/>
    <col min="4916" max="4916" width="2.7109375" style="1" customWidth="1"/>
    <col min="4917" max="4917" width="11.7109375" style="1" customWidth="1"/>
    <col min="4918" max="4918" width="11.5703125" style="1" customWidth="1"/>
    <col min="4919" max="4919" width="2.28515625" style="1" customWidth="1"/>
    <col min="4920" max="4920" width="41" style="1" customWidth="1"/>
    <col min="4921" max="4921" width="14.28515625" style="1" customWidth="1"/>
    <col min="4922" max="4923" width="11.5703125" style="1" customWidth="1"/>
    <col min="4924" max="4924" width="21.85546875" style="1" customWidth="1"/>
    <col min="4925" max="5116" width="11.42578125" style="1"/>
    <col min="5117" max="5117" width="21.85546875" style="1" customWidth="1"/>
    <col min="5118" max="5118" width="13.85546875" style="1" customWidth="1"/>
    <col min="5119" max="5119" width="38.7109375" style="1" customWidth="1"/>
    <col min="5120" max="5120" width="3" style="1" bestFit="1" customWidth="1"/>
    <col min="5121" max="5121" width="32.28515625" style="1" customWidth="1"/>
    <col min="5122" max="5122" width="46.28515625" style="1" customWidth="1"/>
    <col min="5123" max="5123" width="19" style="1" customWidth="1"/>
    <col min="5124" max="5124" width="0" style="1" hidden="1" customWidth="1"/>
    <col min="5125" max="5125" width="17.7109375" style="1" customWidth="1"/>
    <col min="5126" max="5126" width="0" style="1" hidden="1" customWidth="1"/>
    <col min="5127" max="5127" width="22.28515625" style="1" customWidth="1"/>
    <col min="5128" max="5128" width="5.28515625" style="1" customWidth="1"/>
    <col min="5129" max="5129" width="36.28515625" style="1" customWidth="1"/>
    <col min="5130" max="5130" width="5.7109375" style="1" customWidth="1"/>
    <col min="5131" max="5131" width="0" style="1" hidden="1" customWidth="1"/>
    <col min="5132" max="5132" width="20.7109375" style="1" customWidth="1"/>
    <col min="5133" max="5133" width="4.85546875" style="1" customWidth="1"/>
    <col min="5134" max="5134" width="0" style="1" hidden="1" customWidth="1"/>
    <col min="5135" max="5135" width="24.7109375" style="1" customWidth="1"/>
    <col min="5136" max="5136" width="12.28515625" style="1" customWidth="1"/>
    <col min="5137" max="5137" width="0" style="1" hidden="1" customWidth="1"/>
    <col min="5138" max="5138" width="3.42578125" style="1" customWidth="1"/>
    <col min="5139" max="5139" width="0" style="1" hidden="1" customWidth="1"/>
    <col min="5140" max="5140" width="17.7109375" style="1" customWidth="1"/>
    <col min="5141" max="5141" width="3.42578125" style="1" customWidth="1"/>
    <col min="5142" max="5142" width="0" style="1" hidden="1" customWidth="1"/>
    <col min="5143" max="5143" width="23.7109375" style="1" customWidth="1"/>
    <col min="5144" max="5144" width="10" style="1" customWidth="1"/>
    <col min="5145" max="5145" width="0" style="1" hidden="1" customWidth="1"/>
    <col min="5146" max="5147" width="14.7109375" style="1" customWidth="1"/>
    <col min="5148" max="5148" width="12.85546875" style="1" customWidth="1"/>
    <col min="5149" max="5149" width="3.28515625" style="1" customWidth="1"/>
    <col min="5150" max="5150" width="30.28515625" style="1" customWidth="1"/>
    <col min="5151" max="5151" width="5" style="1" customWidth="1"/>
    <col min="5152" max="5152" width="0" style="1" hidden="1" customWidth="1"/>
    <col min="5153" max="5153" width="14.28515625" style="1" customWidth="1"/>
    <col min="5154" max="5154" width="5.7109375" style="1" customWidth="1"/>
    <col min="5155" max="5155" width="0" style="1" hidden="1" customWidth="1"/>
    <col min="5156" max="5156" width="17.28515625" style="1" customWidth="1"/>
    <col min="5157" max="5157" width="12.7109375" style="1" customWidth="1"/>
    <col min="5158" max="5158" width="0" style="1" hidden="1" customWidth="1"/>
    <col min="5159" max="5159" width="5.28515625" style="1" customWidth="1"/>
    <col min="5160" max="5160" width="0" style="1" hidden="1" customWidth="1"/>
    <col min="5161" max="5161" width="17" style="1" customWidth="1"/>
    <col min="5162" max="5162" width="6.28515625" style="1" customWidth="1"/>
    <col min="5163" max="5163" width="0" style="1" hidden="1" customWidth="1"/>
    <col min="5164" max="5164" width="14.28515625" style="1" customWidth="1"/>
    <col min="5165" max="5165" width="7.5703125" style="1" customWidth="1"/>
    <col min="5166" max="5166" width="0" style="1" hidden="1" customWidth="1"/>
    <col min="5167" max="5168" width="14.28515625" style="1" customWidth="1"/>
    <col min="5169" max="5169" width="20.85546875" style="1" customWidth="1"/>
    <col min="5170" max="5170" width="14.42578125" style="1" customWidth="1"/>
    <col min="5171" max="5171" width="15" style="1" customWidth="1"/>
    <col min="5172" max="5172" width="2.7109375" style="1" customWidth="1"/>
    <col min="5173" max="5173" width="11.7109375" style="1" customWidth="1"/>
    <col min="5174" max="5174" width="11.5703125" style="1" customWidth="1"/>
    <col min="5175" max="5175" width="2.28515625" style="1" customWidth="1"/>
    <col min="5176" max="5176" width="41" style="1" customWidth="1"/>
    <col min="5177" max="5177" width="14.28515625" style="1" customWidth="1"/>
    <col min="5178" max="5179" width="11.5703125" style="1" customWidth="1"/>
    <col min="5180" max="5180" width="21.85546875" style="1" customWidth="1"/>
    <col min="5181" max="5372" width="11.42578125" style="1"/>
    <col min="5373" max="5373" width="21.85546875" style="1" customWidth="1"/>
    <col min="5374" max="5374" width="13.85546875" style="1" customWidth="1"/>
    <col min="5375" max="5375" width="38.7109375" style="1" customWidth="1"/>
    <col min="5376" max="5376" width="3" style="1" bestFit="1" customWidth="1"/>
    <col min="5377" max="5377" width="32.28515625" style="1" customWidth="1"/>
    <col min="5378" max="5378" width="46.28515625" style="1" customWidth="1"/>
    <col min="5379" max="5379" width="19" style="1" customWidth="1"/>
    <col min="5380" max="5380" width="0" style="1" hidden="1" customWidth="1"/>
    <col min="5381" max="5381" width="17.7109375" style="1" customWidth="1"/>
    <col min="5382" max="5382" width="0" style="1" hidden="1" customWidth="1"/>
    <col min="5383" max="5383" width="22.28515625" style="1" customWidth="1"/>
    <col min="5384" max="5384" width="5.28515625" style="1" customWidth="1"/>
    <col min="5385" max="5385" width="36.28515625" style="1" customWidth="1"/>
    <col min="5386" max="5386" width="5.7109375" style="1" customWidth="1"/>
    <col min="5387" max="5387" width="0" style="1" hidden="1" customWidth="1"/>
    <col min="5388" max="5388" width="20.7109375" style="1" customWidth="1"/>
    <col min="5389" max="5389" width="4.85546875" style="1" customWidth="1"/>
    <col min="5390" max="5390" width="0" style="1" hidden="1" customWidth="1"/>
    <col min="5391" max="5391" width="24.7109375" style="1" customWidth="1"/>
    <col min="5392" max="5392" width="12.28515625" style="1" customWidth="1"/>
    <col min="5393" max="5393" width="0" style="1" hidden="1" customWidth="1"/>
    <col min="5394" max="5394" width="3.42578125" style="1" customWidth="1"/>
    <col min="5395" max="5395" width="0" style="1" hidden="1" customWidth="1"/>
    <col min="5396" max="5396" width="17.7109375" style="1" customWidth="1"/>
    <col min="5397" max="5397" width="3.42578125" style="1" customWidth="1"/>
    <col min="5398" max="5398" width="0" style="1" hidden="1" customWidth="1"/>
    <col min="5399" max="5399" width="23.7109375" style="1" customWidth="1"/>
    <col min="5400" max="5400" width="10" style="1" customWidth="1"/>
    <col min="5401" max="5401" width="0" style="1" hidden="1" customWidth="1"/>
    <col min="5402" max="5403" width="14.7109375" style="1" customWidth="1"/>
    <col min="5404" max="5404" width="12.85546875" style="1" customWidth="1"/>
    <col min="5405" max="5405" width="3.28515625" style="1" customWidth="1"/>
    <col min="5406" max="5406" width="30.28515625" style="1" customWidth="1"/>
    <col min="5407" max="5407" width="5" style="1" customWidth="1"/>
    <col min="5408" max="5408" width="0" style="1" hidden="1" customWidth="1"/>
    <col min="5409" max="5409" width="14.28515625" style="1" customWidth="1"/>
    <col min="5410" max="5410" width="5.7109375" style="1" customWidth="1"/>
    <col min="5411" max="5411" width="0" style="1" hidden="1" customWidth="1"/>
    <col min="5412" max="5412" width="17.28515625" style="1" customWidth="1"/>
    <col min="5413" max="5413" width="12.7109375" style="1" customWidth="1"/>
    <col min="5414" max="5414" width="0" style="1" hidden="1" customWidth="1"/>
    <col min="5415" max="5415" width="5.28515625" style="1" customWidth="1"/>
    <col min="5416" max="5416" width="0" style="1" hidden="1" customWidth="1"/>
    <col min="5417" max="5417" width="17" style="1" customWidth="1"/>
    <col min="5418" max="5418" width="6.28515625" style="1" customWidth="1"/>
    <col min="5419" max="5419" width="0" style="1" hidden="1" customWidth="1"/>
    <col min="5420" max="5420" width="14.28515625" style="1" customWidth="1"/>
    <col min="5421" max="5421" width="7.5703125" style="1" customWidth="1"/>
    <col min="5422" max="5422" width="0" style="1" hidden="1" customWidth="1"/>
    <col min="5423" max="5424" width="14.28515625" style="1" customWidth="1"/>
    <col min="5425" max="5425" width="20.85546875" style="1" customWidth="1"/>
    <col min="5426" max="5426" width="14.42578125" style="1" customWidth="1"/>
    <col min="5427" max="5427" width="15" style="1" customWidth="1"/>
    <col min="5428" max="5428" width="2.7109375" style="1" customWidth="1"/>
    <col min="5429" max="5429" width="11.7109375" style="1" customWidth="1"/>
    <col min="5430" max="5430" width="11.5703125" style="1" customWidth="1"/>
    <col min="5431" max="5431" width="2.28515625" style="1" customWidth="1"/>
    <col min="5432" max="5432" width="41" style="1" customWidth="1"/>
    <col min="5433" max="5433" width="14.28515625" style="1" customWidth="1"/>
    <col min="5434" max="5435" width="11.5703125" style="1" customWidth="1"/>
    <col min="5436" max="5436" width="21.85546875" style="1" customWidth="1"/>
    <col min="5437" max="5628" width="11.42578125" style="1"/>
    <col min="5629" max="5629" width="21.85546875" style="1" customWidth="1"/>
    <col min="5630" max="5630" width="13.85546875" style="1" customWidth="1"/>
    <col min="5631" max="5631" width="38.7109375" style="1" customWidth="1"/>
    <col min="5632" max="5632" width="3" style="1" bestFit="1" customWidth="1"/>
    <col min="5633" max="5633" width="32.28515625" style="1" customWidth="1"/>
    <col min="5634" max="5634" width="46.28515625" style="1" customWidth="1"/>
    <col min="5635" max="5635" width="19" style="1" customWidth="1"/>
    <col min="5636" max="5636" width="0" style="1" hidden="1" customWidth="1"/>
    <col min="5637" max="5637" width="17.7109375" style="1" customWidth="1"/>
    <col min="5638" max="5638" width="0" style="1" hidden="1" customWidth="1"/>
    <col min="5639" max="5639" width="22.28515625" style="1" customWidth="1"/>
    <col min="5640" max="5640" width="5.28515625" style="1" customWidth="1"/>
    <col min="5641" max="5641" width="36.28515625" style="1" customWidth="1"/>
    <col min="5642" max="5642" width="5.7109375" style="1" customWidth="1"/>
    <col min="5643" max="5643" width="0" style="1" hidden="1" customWidth="1"/>
    <col min="5644" max="5644" width="20.7109375" style="1" customWidth="1"/>
    <col min="5645" max="5645" width="4.85546875" style="1" customWidth="1"/>
    <col min="5646" max="5646" width="0" style="1" hidden="1" customWidth="1"/>
    <col min="5647" max="5647" width="24.7109375" style="1" customWidth="1"/>
    <col min="5648" max="5648" width="12.28515625" style="1" customWidth="1"/>
    <col min="5649" max="5649" width="0" style="1" hidden="1" customWidth="1"/>
    <col min="5650" max="5650" width="3.42578125" style="1" customWidth="1"/>
    <col min="5651" max="5651" width="0" style="1" hidden="1" customWidth="1"/>
    <col min="5652" max="5652" width="17.7109375" style="1" customWidth="1"/>
    <col min="5653" max="5653" width="3.42578125" style="1" customWidth="1"/>
    <col min="5654" max="5654" width="0" style="1" hidden="1" customWidth="1"/>
    <col min="5655" max="5655" width="23.7109375" style="1" customWidth="1"/>
    <col min="5656" max="5656" width="10" style="1" customWidth="1"/>
    <col min="5657" max="5657" width="0" style="1" hidden="1" customWidth="1"/>
    <col min="5658" max="5659" width="14.7109375" style="1" customWidth="1"/>
    <col min="5660" max="5660" width="12.85546875" style="1" customWidth="1"/>
    <col min="5661" max="5661" width="3.28515625" style="1" customWidth="1"/>
    <col min="5662" max="5662" width="30.28515625" style="1" customWidth="1"/>
    <col min="5663" max="5663" width="5" style="1" customWidth="1"/>
    <col min="5664" max="5664" width="0" style="1" hidden="1" customWidth="1"/>
    <col min="5665" max="5665" width="14.28515625" style="1" customWidth="1"/>
    <col min="5666" max="5666" width="5.7109375" style="1" customWidth="1"/>
    <col min="5667" max="5667" width="0" style="1" hidden="1" customWidth="1"/>
    <col min="5668" max="5668" width="17.28515625" style="1" customWidth="1"/>
    <col min="5669" max="5669" width="12.7109375" style="1" customWidth="1"/>
    <col min="5670" max="5670" width="0" style="1" hidden="1" customWidth="1"/>
    <col min="5671" max="5671" width="5.28515625" style="1" customWidth="1"/>
    <col min="5672" max="5672" width="0" style="1" hidden="1" customWidth="1"/>
    <col min="5673" max="5673" width="17" style="1" customWidth="1"/>
    <col min="5674" max="5674" width="6.28515625" style="1" customWidth="1"/>
    <col min="5675" max="5675" width="0" style="1" hidden="1" customWidth="1"/>
    <col min="5676" max="5676" width="14.28515625" style="1" customWidth="1"/>
    <col min="5677" max="5677" width="7.5703125" style="1" customWidth="1"/>
    <col min="5678" max="5678" width="0" style="1" hidden="1" customWidth="1"/>
    <col min="5679" max="5680" width="14.28515625" style="1" customWidth="1"/>
    <col min="5681" max="5681" width="20.85546875" style="1" customWidth="1"/>
    <col min="5682" max="5682" width="14.42578125" style="1" customWidth="1"/>
    <col min="5683" max="5683" width="15" style="1" customWidth="1"/>
    <col min="5684" max="5684" width="2.7109375" style="1" customWidth="1"/>
    <col min="5685" max="5685" width="11.7109375" style="1" customWidth="1"/>
    <col min="5686" max="5686" width="11.5703125" style="1" customWidth="1"/>
    <col min="5687" max="5687" width="2.28515625" style="1" customWidth="1"/>
    <col min="5688" max="5688" width="41" style="1" customWidth="1"/>
    <col min="5689" max="5689" width="14.28515625" style="1" customWidth="1"/>
    <col min="5690" max="5691" width="11.5703125" style="1" customWidth="1"/>
    <col min="5692" max="5692" width="21.85546875" style="1" customWidth="1"/>
    <col min="5693" max="5884" width="11.42578125" style="1"/>
    <col min="5885" max="5885" width="21.85546875" style="1" customWidth="1"/>
    <col min="5886" max="5886" width="13.85546875" style="1" customWidth="1"/>
    <col min="5887" max="5887" width="38.7109375" style="1" customWidth="1"/>
    <col min="5888" max="5888" width="3" style="1" bestFit="1" customWidth="1"/>
    <col min="5889" max="5889" width="32.28515625" style="1" customWidth="1"/>
    <col min="5890" max="5890" width="46.28515625" style="1" customWidth="1"/>
    <col min="5891" max="5891" width="19" style="1" customWidth="1"/>
    <col min="5892" max="5892" width="0" style="1" hidden="1" customWidth="1"/>
    <col min="5893" max="5893" width="17.7109375" style="1" customWidth="1"/>
    <col min="5894" max="5894" width="0" style="1" hidden="1" customWidth="1"/>
    <col min="5895" max="5895" width="22.28515625" style="1" customWidth="1"/>
    <col min="5896" max="5896" width="5.28515625" style="1" customWidth="1"/>
    <col min="5897" max="5897" width="36.28515625" style="1" customWidth="1"/>
    <col min="5898" max="5898" width="5.7109375" style="1" customWidth="1"/>
    <col min="5899" max="5899" width="0" style="1" hidden="1" customWidth="1"/>
    <col min="5900" max="5900" width="20.7109375" style="1" customWidth="1"/>
    <col min="5901" max="5901" width="4.85546875" style="1" customWidth="1"/>
    <col min="5902" max="5902" width="0" style="1" hidden="1" customWidth="1"/>
    <col min="5903" max="5903" width="24.7109375" style="1" customWidth="1"/>
    <col min="5904" max="5904" width="12.28515625" style="1" customWidth="1"/>
    <col min="5905" max="5905" width="0" style="1" hidden="1" customWidth="1"/>
    <col min="5906" max="5906" width="3.42578125" style="1" customWidth="1"/>
    <col min="5907" max="5907" width="0" style="1" hidden="1" customWidth="1"/>
    <col min="5908" max="5908" width="17.7109375" style="1" customWidth="1"/>
    <col min="5909" max="5909" width="3.42578125" style="1" customWidth="1"/>
    <col min="5910" max="5910" width="0" style="1" hidden="1" customWidth="1"/>
    <col min="5911" max="5911" width="23.7109375" style="1" customWidth="1"/>
    <col min="5912" max="5912" width="10" style="1" customWidth="1"/>
    <col min="5913" max="5913" width="0" style="1" hidden="1" customWidth="1"/>
    <col min="5914" max="5915" width="14.7109375" style="1" customWidth="1"/>
    <col min="5916" max="5916" width="12.85546875" style="1" customWidth="1"/>
    <col min="5917" max="5917" width="3.28515625" style="1" customWidth="1"/>
    <col min="5918" max="5918" width="30.28515625" style="1" customWidth="1"/>
    <col min="5919" max="5919" width="5" style="1" customWidth="1"/>
    <col min="5920" max="5920" width="0" style="1" hidden="1" customWidth="1"/>
    <col min="5921" max="5921" width="14.28515625" style="1" customWidth="1"/>
    <col min="5922" max="5922" width="5.7109375" style="1" customWidth="1"/>
    <col min="5923" max="5923" width="0" style="1" hidden="1" customWidth="1"/>
    <col min="5924" max="5924" width="17.28515625" style="1" customWidth="1"/>
    <col min="5925" max="5925" width="12.7109375" style="1" customWidth="1"/>
    <col min="5926" max="5926" width="0" style="1" hidden="1" customWidth="1"/>
    <col min="5927" max="5927" width="5.28515625" style="1" customWidth="1"/>
    <col min="5928" max="5928" width="0" style="1" hidden="1" customWidth="1"/>
    <col min="5929" max="5929" width="17" style="1" customWidth="1"/>
    <col min="5930" max="5930" width="6.28515625" style="1" customWidth="1"/>
    <col min="5931" max="5931" width="0" style="1" hidden="1" customWidth="1"/>
    <col min="5932" max="5932" width="14.28515625" style="1" customWidth="1"/>
    <col min="5933" max="5933" width="7.5703125" style="1" customWidth="1"/>
    <col min="5934" max="5934" width="0" style="1" hidden="1" customWidth="1"/>
    <col min="5935" max="5936" width="14.28515625" style="1" customWidth="1"/>
    <col min="5937" max="5937" width="20.85546875" style="1" customWidth="1"/>
    <col min="5938" max="5938" width="14.42578125" style="1" customWidth="1"/>
    <col min="5939" max="5939" width="15" style="1" customWidth="1"/>
    <col min="5940" max="5940" width="2.7109375" style="1" customWidth="1"/>
    <col min="5941" max="5941" width="11.7109375" style="1" customWidth="1"/>
    <col min="5942" max="5942" width="11.5703125" style="1" customWidth="1"/>
    <col min="5943" max="5943" width="2.28515625" style="1" customWidth="1"/>
    <col min="5944" max="5944" width="41" style="1" customWidth="1"/>
    <col min="5945" max="5945" width="14.28515625" style="1" customWidth="1"/>
    <col min="5946" max="5947" width="11.5703125" style="1" customWidth="1"/>
    <col min="5948" max="5948" width="21.85546875" style="1" customWidth="1"/>
    <col min="5949" max="6140" width="11.42578125" style="1"/>
    <col min="6141" max="6141" width="21.85546875" style="1" customWidth="1"/>
    <col min="6142" max="6142" width="13.85546875" style="1" customWidth="1"/>
    <col min="6143" max="6143" width="38.7109375" style="1" customWidth="1"/>
    <col min="6144" max="6144" width="3" style="1" bestFit="1" customWidth="1"/>
    <col min="6145" max="6145" width="32.28515625" style="1" customWidth="1"/>
    <col min="6146" max="6146" width="46.28515625" style="1" customWidth="1"/>
    <col min="6147" max="6147" width="19" style="1" customWidth="1"/>
    <col min="6148" max="6148" width="0" style="1" hidden="1" customWidth="1"/>
    <col min="6149" max="6149" width="17.7109375" style="1" customWidth="1"/>
    <col min="6150" max="6150" width="0" style="1" hidden="1" customWidth="1"/>
    <col min="6151" max="6151" width="22.28515625" style="1" customWidth="1"/>
    <col min="6152" max="6152" width="5.28515625" style="1" customWidth="1"/>
    <col min="6153" max="6153" width="36.28515625" style="1" customWidth="1"/>
    <col min="6154" max="6154" width="5.7109375" style="1" customWidth="1"/>
    <col min="6155" max="6155" width="0" style="1" hidden="1" customWidth="1"/>
    <col min="6156" max="6156" width="20.7109375" style="1" customWidth="1"/>
    <col min="6157" max="6157" width="4.85546875" style="1" customWidth="1"/>
    <col min="6158" max="6158" width="0" style="1" hidden="1" customWidth="1"/>
    <col min="6159" max="6159" width="24.7109375" style="1" customWidth="1"/>
    <col min="6160" max="6160" width="12.28515625" style="1" customWidth="1"/>
    <col min="6161" max="6161" width="0" style="1" hidden="1" customWidth="1"/>
    <col min="6162" max="6162" width="3.42578125" style="1" customWidth="1"/>
    <col min="6163" max="6163" width="0" style="1" hidden="1" customWidth="1"/>
    <col min="6164" max="6164" width="17.7109375" style="1" customWidth="1"/>
    <col min="6165" max="6165" width="3.42578125" style="1" customWidth="1"/>
    <col min="6166" max="6166" width="0" style="1" hidden="1" customWidth="1"/>
    <col min="6167" max="6167" width="23.7109375" style="1" customWidth="1"/>
    <col min="6168" max="6168" width="10" style="1" customWidth="1"/>
    <col min="6169" max="6169" width="0" style="1" hidden="1" customWidth="1"/>
    <col min="6170" max="6171" width="14.7109375" style="1" customWidth="1"/>
    <col min="6172" max="6172" width="12.85546875" style="1" customWidth="1"/>
    <col min="6173" max="6173" width="3.28515625" style="1" customWidth="1"/>
    <col min="6174" max="6174" width="30.28515625" style="1" customWidth="1"/>
    <col min="6175" max="6175" width="5" style="1" customWidth="1"/>
    <col min="6176" max="6176" width="0" style="1" hidden="1" customWidth="1"/>
    <col min="6177" max="6177" width="14.28515625" style="1" customWidth="1"/>
    <col min="6178" max="6178" width="5.7109375" style="1" customWidth="1"/>
    <col min="6179" max="6179" width="0" style="1" hidden="1" customWidth="1"/>
    <col min="6180" max="6180" width="17.28515625" style="1" customWidth="1"/>
    <col min="6181" max="6181" width="12.7109375" style="1" customWidth="1"/>
    <col min="6182" max="6182" width="0" style="1" hidden="1" customWidth="1"/>
    <col min="6183" max="6183" width="5.28515625" style="1" customWidth="1"/>
    <col min="6184" max="6184" width="0" style="1" hidden="1" customWidth="1"/>
    <col min="6185" max="6185" width="17" style="1" customWidth="1"/>
    <col min="6186" max="6186" width="6.28515625" style="1" customWidth="1"/>
    <col min="6187" max="6187" width="0" style="1" hidden="1" customWidth="1"/>
    <col min="6188" max="6188" width="14.28515625" style="1" customWidth="1"/>
    <col min="6189" max="6189" width="7.5703125" style="1" customWidth="1"/>
    <col min="6190" max="6190" width="0" style="1" hidden="1" customWidth="1"/>
    <col min="6191" max="6192" width="14.28515625" style="1" customWidth="1"/>
    <col min="6193" max="6193" width="20.85546875" style="1" customWidth="1"/>
    <col min="6194" max="6194" width="14.42578125" style="1" customWidth="1"/>
    <col min="6195" max="6195" width="15" style="1" customWidth="1"/>
    <col min="6196" max="6196" width="2.7109375" style="1" customWidth="1"/>
    <col min="6197" max="6197" width="11.7109375" style="1" customWidth="1"/>
    <col min="6198" max="6198" width="11.5703125" style="1" customWidth="1"/>
    <col min="6199" max="6199" width="2.28515625" style="1" customWidth="1"/>
    <col min="6200" max="6200" width="41" style="1" customWidth="1"/>
    <col min="6201" max="6201" width="14.28515625" style="1" customWidth="1"/>
    <col min="6202" max="6203" width="11.5703125" style="1" customWidth="1"/>
    <col min="6204" max="6204" width="21.85546875" style="1" customWidth="1"/>
    <col min="6205" max="6396" width="11.42578125" style="1"/>
    <col min="6397" max="6397" width="21.85546875" style="1" customWidth="1"/>
    <col min="6398" max="6398" width="13.85546875" style="1" customWidth="1"/>
    <col min="6399" max="6399" width="38.7109375" style="1" customWidth="1"/>
    <col min="6400" max="6400" width="3" style="1" bestFit="1" customWidth="1"/>
    <col min="6401" max="6401" width="32.28515625" style="1" customWidth="1"/>
    <col min="6402" max="6402" width="46.28515625" style="1" customWidth="1"/>
    <col min="6403" max="6403" width="19" style="1" customWidth="1"/>
    <col min="6404" max="6404" width="0" style="1" hidden="1" customWidth="1"/>
    <col min="6405" max="6405" width="17.7109375" style="1" customWidth="1"/>
    <col min="6406" max="6406" width="0" style="1" hidden="1" customWidth="1"/>
    <col min="6407" max="6407" width="22.28515625" style="1" customWidth="1"/>
    <col min="6408" max="6408" width="5.28515625" style="1" customWidth="1"/>
    <col min="6409" max="6409" width="36.28515625" style="1" customWidth="1"/>
    <col min="6410" max="6410" width="5.7109375" style="1" customWidth="1"/>
    <col min="6411" max="6411" width="0" style="1" hidden="1" customWidth="1"/>
    <col min="6412" max="6412" width="20.7109375" style="1" customWidth="1"/>
    <col min="6413" max="6413" width="4.85546875" style="1" customWidth="1"/>
    <col min="6414" max="6414" width="0" style="1" hidden="1" customWidth="1"/>
    <col min="6415" max="6415" width="24.7109375" style="1" customWidth="1"/>
    <col min="6416" max="6416" width="12.28515625" style="1" customWidth="1"/>
    <col min="6417" max="6417" width="0" style="1" hidden="1" customWidth="1"/>
    <col min="6418" max="6418" width="3.42578125" style="1" customWidth="1"/>
    <col min="6419" max="6419" width="0" style="1" hidden="1" customWidth="1"/>
    <col min="6420" max="6420" width="17.7109375" style="1" customWidth="1"/>
    <col min="6421" max="6421" width="3.42578125" style="1" customWidth="1"/>
    <col min="6422" max="6422" width="0" style="1" hidden="1" customWidth="1"/>
    <col min="6423" max="6423" width="23.7109375" style="1" customWidth="1"/>
    <col min="6424" max="6424" width="10" style="1" customWidth="1"/>
    <col min="6425" max="6425" width="0" style="1" hidden="1" customWidth="1"/>
    <col min="6426" max="6427" width="14.7109375" style="1" customWidth="1"/>
    <col min="6428" max="6428" width="12.85546875" style="1" customWidth="1"/>
    <col min="6429" max="6429" width="3.28515625" style="1" customWidth="1"/>
    <col min="6430" max="6430" width="30.28515625" style="1" customWidth="1"/>
    <col min="6431" max="6431" width="5" style="1" customWidth="1"/>
    <col min="6432" max="6432" width="0" style="1" hidden="1" customWidth="1"/>
    <col min="6433" max="6433" width="14.28515625" style="1" customWidth="1"/>
    <col min="6434" max="6434" width="5.7109375" style="1" customWidth="1"/>
    <col min="6435" max="6435" width="0" style="1" hidden="1" customWidth="1"/>
    <col min="6436" max="6436" width="17.28515625" style="1" customWidth="1"/>
    <col min="6437" max="6437" width="12.7109375" style="1" customWidth="1"/>
    <col min="6438" max="6438" width="0" style="1" hidden="1" customWidth="1"/>
    <col min="6439" max="6439" width="5.28515625" style="1" customWidth="1"/>
    <col min="6440" max="6440" width="0" style="1" hidden="1" customWidth="1"/>
    <col min="6441" max="6441" width="17" style="1" customWidth="1"/>
    <col min="6442" max="6442" width="6.28515625" style="1" customWidth="1"/>
    <col min="6443" max="6443" width="0" style="1" hidden="1" customWidth="1"/>
    <col min="6444" max="6444" width="14.28515625" style="1" customWidth="1"/>
    <col min="6445" max="6445" width="7.5703125" style="1" customWidth="1"/>
    <col min="6446" max="6446" width="0" style="1" hidden="1" customWidth="1"/>
    <col min="6447" max="6448" width="14.28515625" style="1" customWidth="1"/>
    <col min="6449" max="6449" width="20.85546875" style="1" customWidth="1"/>
    <col min="6450" max="6450" width="14.42578125" style="1" customWidth="1"/>
    <col min="6451" max="6451" width="15" style="1" customWidth="1"/>
    <col min="6452" max="6452" width="2.7109375" style="1" customWidth="1"/>
    <col min="6453" max="6453" width="11.7109375" style="1" customWidth="1"/>
    <col min="6454" max="6454" width="11.5703125" style="1" customWidth="1"/>
    <col min="6455" max="6455" width="2.28515625" style="1" customWidth="1"/>
    <col min="6456" max="6456" width="41" style="1" customWidth="1"/>
    <col min="6457" max="6457" width="14.28515625" style="1" customWidth="1"/>
    <col min="6458" max="6459" width="11.5703125" style="1" customWidth="1"/>
    <col min="6460" max="6460" width="21.85546875" style="1" customWidth="1"/>
    <col min="6461" max="6652" width="11.42578125" style="1"/>
    <col min="6653" max="6653" width="21.85546875" style="1" customWidth="1"/>
    <col min="6654" max="6654" width="13.85546875" style="1" customWidth="1"/>
    <col min="6655" max="6655" width="38.7109375" style="1" customWidth="1"/>
    <col min="6656" max="6656" width="3" style="1" bestFit="1" customWidth="1"/>
    <col min="6657" max="6657" width="32.28515625" style="1" customWidth="1"/>
    <col min="6658" max="6658" width="46.28515625" style="1" customWidth="1"/>
    <col min="6659" max="6659" width="19" style="1" customWidth="1"/>
    <col min="6660" max="6660" width="0" style="1" hidden="1" customWidth="1"/>
    <col min="6661" max="6661" width="17.7109375" style="1" customWidth="1"/>
    <col min="6662" max="6662" width="0" style="1" hidden="1" customWidth="1"/>
    <col min="6663" max="6663" width="22.28515625" style="1" customWidth="1"/>
    <col min="6664" max="6664" width="5.28515625" style="1" customWidth="1"/>
    <col min="6665" max="6665" width="36.28515625" style="1" customWidth="1"/>
    <col min="6666" max="6666" width="5.7109375" style="1" customWidth="1"/>
    <col min="6667" max="6667" width="0" style="1" hidden="1" customWidth="1"/>
    <col min="6668" max="6668" width="20.7109375" style="1" customWidth="1"/>
    <col min="6669" max="6669" width="4.85546875" style="1" customWidth="1"/>
    <col min="6670" max="6670" width="0" style="1" hidden="1" customWidth="1"/>
    <col min="6671" max="6671" width="24.7109375" style="1" customWidth="1"/>
    <col min="6672" max="6672" width="12.28515625" style="1" customWidth="1"/>
    <col min="6673" max="6673" width="0" style="1" hidden="1" customWidth="1"/>
    <col min="6674" max="6674" width="3.42578125" style="1" customWidth="1"/>
    <col min="6675" max="6675" width="0" style="1" hidden="1" customWidth="1"/>
    <col min="6676" max="6676" width="17.7109375" style="1" customWidth="1"/>
    <col min="6677" max="6677" width="3.42578125" style="1" customWidth="1"/>
    <col min="6678" max="6678" width="0" style="1" hidden="1" customWidth="1"/>
    <col min="6679" max="6679" width="23.7109375" style="1" customWidth="1"/>
    <col min="6680" max="6680" width="10" style="1" customWidth="1"/>
    <col min="6681" max="6681" width="0" style="1" hidden="1" customWidth="1"/>
    <col min="6682" max="6683" width="14.7109375" style="1" customWidth="1"/>
    <col min="6684" max="6684" width="12.85546875" style="1" customWidth="1"/>
    <col min="6685" max="6685" width="3.28515625" style="1" customWidth="1"/>
    <col min="6686" max="6686" width="30.28515625" style="1" customWidth="1"/>
    <col min="6687" max="6687" width="5" style="1" customWidth="1"/>
    <col min="6688" max="6688" width="0" style="1" hidden="1" customWidth="1"/>
    <col min="6689" max="6689" width="14.28515625" style="1" customWidth="1"/>
    <col min="6690" max="6690" width="5.7109375" style="1" customWidth="1"/>
    <col min="6691" max="6691" width="0" style="1" hidden="1" customWidth="1"/>
    <col min="6692" max="6692" width="17.28515625" style="1" customWidth="1"/>
    <col min="6693" max="6693" width="12.7109375" style="1" customWidth="1"/>
    <col min="6694" max="6694" width="0" style="1" hidden="1" customWidth="1"/>
    <col min="6695" max="6695" width="5.28515625" style="1" customWidth="1"/>
    <col min="6696" max="6696" width="0" style="1" hidden="1" customWidth="1"/>
    <col min="6697" max="6697" width="17" style="1" customWidth="1"/>
    <col min="6698" max="6698" width="6.28515625" style="1" customWidth="1"/>
    <col min="6699" max="6699" width="0" style="1" hidden="1" customWidth="1"/>
    <col min="6700" max="6700" width="14.28515625" style="1" customWidth="1"/>
    <col min="6701" max="6701" width="7.5703125" style="1" customWidth="1"/>
    <col min="6702" max="6702" width="0" style="1" hidden="1" customWidth="1"/>
    <col min="6703" max="6704" width="14.28515625" style="1" customWidth="1"/>
    <col min="6705" max="6705" width="20.85546875" style="1" customWidth="1"/>
    <col min="6706" max="6706" width="14.42578125" style="1" customWidth="1"/>
    <col min="6707" max="6707" width="15" style="1" customWidth="1"/>
    <col min="6708" max="6708" width="2.7109375" style="1" customWidth="1"/>
    <col min="6709" max="6709" width="11.7109375" style="1" customWidth="1"/>
    <col min="6710" max="6710" width="11.5703125" style="1" customWidth="1"/>
    <col min="6711" max="6711" width="2.28515625" style="1" customWidth="1"/>
    <col min="6712" max="6712" width="41" style="1" customWidth="1"/>
    <col min="6713" max="6713" width="14.28515625" style="1" customWidth="1"/>
    <col min="6714" max="6715" width="11.5703125" style="1" customWidth="1"/>
    <col min="6716" max="6716" width="21.85546875" style="1" customWidth="1"/>
    <col min="6717" max="6908" width="11.42578125" style="1"/>
    <col min="6909" max="6909" width="21.85546875" style="1" customWidth="1"/>
    <col min="6910" max="6910" width="13.85546875" style="1" customWidth="1"/>
    <col min="6911" max="6911" width="38.7109375" style="1" customWidth="1"/>
    <col min="6912" max="6912" width="3" style="1" bestFit="1" customWidth="1"/>
    <col min="6913" max="6913" width="32.28515625" style="1" customWidth="1"/>
    <col min="6914" max="6914" width="46.28515625" style="1" customWidth="1"/>
    <col min="6915" max="6915" width="19" style="1" customWidth="1"/>
    <col min="6916" max="6916" width="0" style="1" hidden="1" customWidth="1"/>
    <col min="6917" max="6917" width="17.7109375" style="1" customWidth="1"/>
    <col min="6918" max="6918" width="0" style="1" hidden="1" customWidth="1"/>
    <col min="6919" max="6919" width="22.28515625" style="1" customWidth="1"/>
    <col min="6920" max="6920" width="5.28515625" style="1" customWidth="1"/>
    <col min="6921" max="6921" width="36.28515625" style="1" customWidth="1"/>
    <col min="6922" max="6922" width="5.7109375" style="1" customWidth="1"/>
    <col min="6923" max="6923" width="0" style="1" hidden="1" customWidth="1"/>
    <col min="6924" max="6924" width="20.7109375" style="1" customWidth="1"/>
    <col min="6925" max="6925" width="4.85546875" style="1" customWidth="1"/>
    <col min="6926" max="6926" width="0" style="1" hidden="1" customWidth="1"/>
    <col min="6927" max="6927" width="24.7109375" style="1" customWidth="1"/>
    <col min="6928" max="6928" width="12.28515625" style="1" customWidth="1"/>
    <col min="6929" max="6929" width="0" style="1" hidden="1" customWidth="1"/>
    <col min="6930" max="6930" width="3.42578125" style="1" customWidth="1"/>
    <col min="6931" max="6931" width="0" style="1" hidden="1" customWidth="1"/>
    <col min="6932" max="6932" width="17.7109375" style="1" customWidth="1"/>
    <col min="6933" max="6933" width="3.42578125" style="1" customWidth="1"/>
    <col min="6934" max="6934" width="0" style="1" hidden="1" customWidth="1"/>
    <col min="6935" max="6935" width="23.7109375" style="1" customWidth="1"/>
    <col min="6936" max="6936" width="10" style="1" customWidth="1"/>
    <col min="6937" max="6937" width="0" style="1" hidden="1" customWidth="1"/>
    <col min="6938" max="6939" width="14.7109375" style="1" customWidth="1"/>
    <col min="6940" max="6940" width="12.85546875" style="1" customWidth="1"/>
    <col min="6941" max="6941" width="3.28515625" style="1" customWidth="1"/>
    <col min="6942" max="6942" width="30.28515625" style="1" customWidth="1"/>
    <col min="6943" max="6943" width="5" style="1" customWidth="1"/>
    <col min="6944" max="6944" width="0" style="1" hidden="1" customWidth="1"/>
    <col min="6945" max="6945" width="14.28515625" style="1" customWidth="1"/>
    <col min="6946" max="6946" width="5.7109375" style="1" customWidth="1"/>
    <col min="6947" max="6947" width="0" style="1" hidden="1" customWidth="1"/>
    <col min="6948" max="6948" width="17.28515625" style="1" customWidth="1"/>
    <col min="6949" max="6949" width="12.7109375" style="1" customWidth="1"/>
    <col min="6950" max="6950" width="0" style="1" hidden="1" customWidth="1"/>
    <col min="6951" max="6951" width="5.28515625" style="1" customWidth="1"/>
    <col min="6952" max="6952" width="0" style="1" hidden="1" customWidth="1"/>
    <col min="6953" max="6953" width="17" style="1" customWidth="1"/>
    <col min="6954" max="6954" width="6.28515625" style="1" customWidth="1"/>
    <col min="6955" max="6955" width="0" style="1" hidden="1" customWidth="1"/>
    <col min="6956" max="6956" width="14.28515625" style="1" customWidth="1"/>
    <col min="6957" max="6957" width="7.5703125" style="1" customWidth="1"/>
    <col min="6958" max="6958" width="0" style="1" hidden="1" customWidth="1"/>
    <col min="6959" max="6960" width="14.28515625" style="1" customWidth="1"/>
    <col min="6961" max="6961" width="20.85546875" style="1" customWidth="1"/>
    <col min="6962" max="6962" width="14.42578125" style="1" customWidth="1"/>
    <col min="6963" max="6963" width="15" style="1" customWidth="1"/>
    <col min="6964" max="6964" width="2.7109375" style="1" customWidth="1"/>
    <col min="6965" max="6965" width="11.7109375" style="1" customWidth="1"/>
    <col min="6966" max="6966" width="11.5703125" style="1" customWidth="1"/>
    <col min="6967" max="6967" width="2.28515625" style="1" customWidth="1"/>
    <col min="6968" max="6968" width="41" style="1" customWidth="1"/>
    <col min="6969" max="6969" width="14.28515625" style="1" customWidth="1"/>
    <col min="6970" max="6971" width="11.5703125" style="1" customWidth="1"/>
    <col min="6972" max="6972" width="21.85546875" style="1" customWidth="1"/>
    <col min="6973" max="7164" width="11.42578125" style="1"/>
    <col min="7165" max="7165" width="21.85546875" style="1" customWidth="1"/>
    <col min="7166" max="7166" width="13.85546875" style="1" customWidth="1"/>
    <col min="7167" max="7167" width="38.7109375" style="1" customWidth="1"/>
    <col min="7168" max="7168" width="3" style="1" bestFit="1" customWidth="1"/>
    <col min="7169" max="7169" width="32.28515625" style="1" customWidth="1"/>
    <col min="7170" max="7170" width="46.28515625" style="1" customWidth="1"/>
    <col min="7171" max="7171" width="19" style="1" customWidth="1"/>
    <col min="7172" max="7172" width="0" style="1" hidden="1" customWidth="1"/>
    <col min="7173" max="7173" width="17.7109375" style="1" customWidth="1"/>
    <col min="7174" max="7174" width="0" style="1" hidden="1" customWidth="1"/>
    <col min="7175" max="7175" width="22.28515625" style="1" customWidth="1"/>
    <col min="7176" max="7176" width="5.28515625" style="1" customWidth="1"/>
    <col min="7177" max="7177" width="36.28515625" style="1" customWidth="1"/>
    <col min="7178" max="7178" width="5.7109375" style="1" customWidth="1"/>
    <col min="7179" max="7179" width="0" style="1" hidden="1" customWidth="1"/>
    <col min="7180" max="7180" width="20.7109375" style="1" customWidth="1"/>
    <col min="7181" max="7181" width="4.85546875" style="1" customWidth="1"/>
    <col min="7182" max="7182" width="0" style="1" hidden="1" customWidth="1"/>
    <col min="7183" max="7183" width="24.7109375" style="1" customWidth="1"/>
    <col min="7184" max="7184" width="12.28515625" style="1" customWidth="1"/>
    <col min="7185" max="7185" width="0" style="1" hidden="1" customWidth="1"/>
    <col min="7186" max="7186" width="3.42578125" style="1" customWidth="1"/>
    <col min="7187" max="7187" width="0" style="1" hidden="1" customWidth="1"/>
    <col min="7188" max="7188" width="17.7109375" style="1" customWidth="1"/>
    <col min="7189" max="7189" width="3.42578125" style="1" customWidth="1"/>
    <col min="7190" max="7190" width="0" style="1" hidden="1" customWidth="1"/>
    <col min="7191" max="7191" width="23.7109375" style="1" customWidth="1"/>
    <col min="7192" max="7192" width="10" style="1" customWidth="1"/>
    <col min="7193" max="7193" width="0" style="1" hidden="1" customWidth="1"/>
    <col min="7194" max="7195" width="14.7109375" style="1" customWidth="1"/>
    <col min="7196" max="7196" width="12.85546875" style="1" customWidth="1"/>
    <col min="7197" max="7197" width="3.28515625" style="1" customWidth="1"/>
    <col min="7198" max="7198" width="30.28515625" style="1" customWidth="1"/>
    <col min="7199" max="7199" width="5" style="1" customWidth="1"/>
    <col min="7200" max="7200" width="0" style="1" hidden="1" customWidth="1"/>
    <col min="7201" max="7201" width="14.28515625" style="1" customWidth="1"/>
    <col min="7202" max="7202" width="5.7109375" style="1" customWidth="1"/>
    <col min="7203" max="7203" width="0" style="1" hidden="1" customWidth="1"/>
    <col min="7204" max="7204" width="17.28515625" style="1" customWidth="1"/>
    <col min="7205" max="7205" width="12.7109375" style="1" customWidth="1"/>
    <col min="7206" max="7206" width="0" style="1" hidden="1" customWidth="1"/>
    <col min="7207" max="7207" width="5.28515625" style="1" customWidth="1"/>
    <col min="7208" max="7208" width="0" style="1" hidden="1" customWidth="1"/>
    <col min="7209" max="7209" width="17" style="1" customWidth="1"/>
    <col min="7210" max="7210" width="6.28515625" style="1" customWidth="1"/>
    <col min="7211" max="7211" width="0" style="1" hidden="1" customWidth="1"/>
    <col min="7212" max="7212" width="14.28515625" style="1" customWidth="1"/>
    <col min="7213" max="7213" width="7.5703125" style="1" customWidth="1"/>
    <col min="7214" max="7214" width="0" style="1" hidden="1" customWidth="1"/>
    <col min="7215" max="7216" width="14.28515625" style="1" customWidth="1"/>
    <col min="7217" max="7217" width="20.85546875" style="1" customWidth="1"/>
    <col min="7218" max="7218" width="14.42578125" style="1" customWidth="1"/>
    <col min="7219" max="7219" width="15" style="1" customWidth="1"/>
    <col min="7220" max="7220" width="2.7109375" style="1" customWidth="1"/>
    <col min="7221" max="7221" width="11.7109375" style="1" customWidth="1"/>
    <col min="7222" max="7222" width="11.5703125" style="1" customWidth="1"/>
    <col min="7223" max="7223" width="2.28515625" style="1" customWidth="1"/>
    <col min="7224" max="7224" width="41" style="1" customWidth="1"/>
    <col min="7225" max="7225" width="14.28515625" style="1" customWidth="1"/>
    <col min="7226" max="7227" width="11.5703125" style="1" customWidth="1"/>
    <col min="7228" max="7228" width="21.85546875" style="1" customWidth="1"/>
    <col min="7229" max="7420" width="11.42578125" style="1"/>
    <col min="7421" max="7421" width="21.85546875" style="1" customWidth="1"/>
    <col min="7422" max="7422" width="13.85546875" style="1" customWidth="1"/>
    <col min="7423" max="7423" width="38.7109375" style="1" customWidth="1"/>
    <col min="7424" max="7424" width="3" style="1" bestFit="1" customWidth="1"/>
    <col min="7425" max="7425" width="32.28515625" style="1" customWidth="1"/>
    <col min="7426" max="7426" width="46.28515625" style="1" customWidth="1"/>
    <col min="7427" max="7427" width="19" style="1" customWidth="1"/>
    <col min="7428" max="7428" width="0" style="1" hidden="1" customWidth="1"/>
    <col min="7429" max="7429" width="17.7109375" style="1" customWidth="1"/>
    <col min="7430" max="7430" width="0" style="1" hidden="1" customWidth="1"/>
    <col min="7431" max="7431" width="22.28515625" style="1" customWidth="1"/>
    <col min="7432" max="7432" width="5.28515625" style="1" customWidth="1"/>
    <col min="7433" max="7433" width="36.28515625" style="1" customWidth="1"/>
    <col min="7434" max="7434" width="5.7109375" style="1" customWidth="1"/>
    <col min="7435" max="7435" width="0" style="1" hidden="1" customWidth="1"/>
    <col min="7436" max="7436" width="20.7109375" style="1" customWidth="1"/>
    <col min="7437" max="7437" width="4.85546875" style="1" customWidth="1"/>
    <col min="7438" max="7438" width="0" style="1" hidden="1" customWidth="1"/>
    <col min="7439" max="7439" width="24.7109375" style="1" customWidth="1"/>
    <col min="7440" max="7440" width="12.28515625" style="1" customWidth="1"/>
    <col min="7441" max="7441" width="0" style="1" hidden="1" customWidth="1"/>
    <col min="7442" max="7442" width="3.42578125" style="1" customWidth="1"/>
    <col min="7443" max="7443" width="0" style="1" hidden="1" customWidth="1"/>
    <col min="7444" max="7444" width="17.7109375" style="1" customWidth="1"/>
    <col min="7445" max="7445" width="3.42578125" style="1" customWidth="1"/>
    <col min="7446" max="7446" width="0" style="1" hidden="1" customWidth="1"/>
    <col min="7447" max="7447" width="23.7109375" style="1" customWidth="1"/>
    <col min="7448" max="7448" width="10" style="1" customWidth="1"/>
    <col min="7449" max="7449" width="0" style="1" hidden="1" customWidth="1"/>
    <col min="7450" max="7451" width="14.7109375" style="1" customWidth="1"/>
    <col min="7452" max="7452" width="12.85546875" style="1" customWidth="1"/>
    <col min="7453" max="7453" width="3.28515625" style="1" customWidth="1"/>
    <col min="7454" max="7454" width="30.28515625" style="1" customWidth="1"/>
    <col min="7455" max="7455" width="5" style="1" customWidth="1"/>
    <col min="7456" max="7456" width="0" style="1" hidden="1" customWidth="1"/>
    <col min="7457" max="7457" width="14.28515625" style="1" customWidth="1"/>
    <col min="7458" max="7458" width="5.7109375" style="1" customWidth="1"/>
    <col min="7459" max="7459" width="0" style="1" hidden="1" customWidth="1"/>
    <col min="7460" max="7460" width="17.28515625" style="1" customWidth="1"/>
    <col min="7461" max="7461" width="12.7109375" style="1" customWidth="1"/>
    <col min="7462" max="7462" width="0" style="1" hidden="1" customWidth="1"/>
    <col min="7463" max="7463" width="5.28515625" style="1" customWidth="1"/>
    <col min="7464" max="7464" width="0" style="1" hidden="1" customWidth="1"/>
    <col min="7465" max="7465" width="17" style="1" customWidth="1"/>
    <col min="7466" max="7466" width="6.28515625" style="1" customWidth="1"/>
    <col min="7467" max="7467" width="0" style="1" hidden="1" customWidth="1"/>
    <col min="7468" max="7468" width="14.28515625" style="1" customWidth="1"/>
    <col min="7469" max="7469" width="7.5703125" style="1" customWidth="1"/>
    <col min="7470" max="7470" width="0" style="1" hidden="1" customWidth="1"/>
    <col min="7471" max="7472" width="14.28515625" style="1" customWidth="1"/>
    <col min="7473" max="7473" width="20.85546875" style="1" customWidth="1"/>
    <col min="7474" max="7474" width="14.42578125" style="1" customWidth="1"/>
    <col min="7475" max="7475" width="15" style="1" customWidth="1"/>
    <col min="7476" max="7476" width="2.7109375" style="1" customWidth="1"/>
    <col min="7477" max="7477" width="11.7109375" style="1" customWidth="1"/>
    <col min="7478" max="7478" width="11.5703125" style="1" customWidth="1"/>
    <col min="7479" max="7479" width="2.28515625" style="1" customWidth="1"/>
    <col min="7480" max="7480" width="41" style="1" customWidth="1"/>
    <col min="7481" max="7481" width="14.28515625" style="1" customWidth="1"/>
    <col min="7482" max="7483" width="11.5703125" style="1" customWidth="1"/>
    <col min="7484" max="7484" width="21.85546875" style="1" customWidth="1"/>
    <col min="7485" max="7676" width="11.42578125" style="1"/>
    <col min="7677" max="7677" width="21.85546875" style="1" customWidth="1"/>
    <col min="7678" max="7678" width="13.85546875" style="1" customWidth="1"/>
    <col min="7679" max="7679" width="38.7109375" style="1" customWidth="1"/>
    <col min="7680" max="7680" width="3" style="1" bestFit="1" customWidth="1"/>
    <col min="7681" max="7681" width="32.28515625" style="1" customWidth="1"/>
    <col min="7682" max="7682" width="46.28515625" style="1" customWidth="1"/>
    <col min="7683" max="7683" width="19" style="1" customWidth="1"/>
    <col min="7684" max="7684" width="0" style="1" hidden="1" customWidth="1"/>
    <col min="7685" max="7685" width="17.7109375" style="1" customWidth="1"/>
    <col min="7686" max="7686" width="0" style="1" hidden="1" customWidth="1"/>
    <col min="7687" max="7687" width="22.28515625" style="1" customWidth="1"/>
    <col min="7688" max="7688" width="5.28515625" style="1" customWidth="1"/>
    <col min="7689" max="7689" width="36.28515625" style="1" customWidth="1"/>
    <col min="7690" max="7690" width="5.7109375" style="1" customWidth="1"/>
    <col min="7691" max="7691" width="0" style="1" hidden="1" customWidth="1"/>
    <col min="7692" max="7692" width="20.7109375" style="1" customWidth="1"/>
    <col min="7693" max="7693" width="4.85546875" style="1" customWidth="1"/>
    <col min="7694" max="7694" width="0" style="1" hidden="1" customWidth="1"/>
    <col min="7695" max="7695" width="24.7109375" style="1" customWidth="1"/>
    <col min="7696" max="7696" width="12.28515625" style="1" customWidth="1"/>
    <col min="7697" max="7697" width="0" style="1" hidden="1" customWidth="1"/>
    <col min="7698" max="7698" width="3.42578125" style="1" customWidth="1"/>
    <col min="7699" max="7699" width="0" style="1" hidden="1" customWidth="1"/>
    <col min="7700" max="7700" width="17.7109375" style="1" customWidth="1"/>
    <col min="7701" max="7701" width="3.42578125" style="1" customWidth="1"/>
    <col min="7702" max="7702" width="0" style="1" hidden="1" customWidth="1"/>
    <col min="7703" max="7703" width="23.7109375" style="1" customWidth="1"/>
    <col min="7704" max="7704" width="10" style="1" customWidth="1"/>
    <col min="7705" max="7705" width="0" style="1" hidden="1" customWidth="1"/>
    <col min="7706" max="7707" width="14.7109375" style="1" customWidth="1"/>
    <col min="7708" max="7708" width="12.85546875" style="1" customWidth="1"/>
    <col min="7709" max="7709" width="3.28515625" style="1" customWidth="1"/>
    <col min="7710" max="7710" width="30.28515625" style="1" customWidth="1"/>
    <col min="7711" max="7711" width="5" style="1" customWidth="1"/>
    <col min="7712" max="7712" width="0" style="1" hidden="1" customWidth="1"/>
    <col min="7713" max="7713" width="14.28515625" style="1" customWidth="1"/>
    <col min="7714" max="7714" width="5.7109375" style="1" customWidth="1"/>
    <col min="7715" max="7715" width="0" style="1" hidden="1" customWidth="1"/>
    <col min="7716" max="7716" width="17.28515625" style="1" customWidth="1"/>
    <col min="7717" max="7717" width="12.7109375" style="1" customWidth="1"/>
    <col min="7718" max="7718" width="0" style="1" hidden="1" customWidth="1"/>
    <col min="7719" max="7719" width="5.28515625" style="1" customWidth="1"/>
    <col min="7720" max="7720" width="0" style="1" hidden="1" customWidth="1"/>
    <col min="7721" max="7721" width="17" style="1" customWidth="1"/>
    <col min="7722" max="7722" width="6.28515625" style="1" customWidth="1"/>
    <col min="7723" max="7723" width="0" style="1" hidden="1" customWidth="1"/>
    <col min="7724" max="7724" width="14.28515625" style="1" customWidth="1"/>
    <col min="7725" max="7725" width="7.5703125" style="1" customWidth="1"/>
    <col min="7726" max="7726" width="0" style="1" hidden="1" customWidth="1"/>
    <col min="7727" max="7728" width="14.28515625" style="1" customWidth="1"/>
    <col min="7729" max="7729" width="20.85546875" style="1" customWidth="1"/>
    <col min="7730" max="7730" width="14.42578125" style="1" customWidth="1"/>
    <col min="7731" max="7731" width="15" style="1" customWidth="1"/>
    <col min="7732" max="7732" width="2.7109375" style="1" customWidth="1"/>
    <col min="7733" max="7733" width="11.7109375" style="1" customWidth="1"/>
    <col min="7734" max="7734" width="11.5703125" style="1" customWidth="1"/>
    <col min="7735" max="7735" width="2.28515625" style="1" customWidth="1"/>
    <col min="7736" max="7736" width="41" style="1" customWidth="1"/>
    <col min="7737" max="7737" width="14.28515625" style="1" customWidth="1"/>
    <col min="7738" max="7739" width="11.5703125" style="1" customWidth="1"/>
    <col min="7740" max="7740" width="21.85546875" style="1" customWidth="1"/>
    <col min="7741" max="7932" width="11.42578125" style="1"/>
    <col min="7933" max="7933" width="21.85546875" style="1" customWidth="1"/>
    <col min="7934" max="7934" width="13.85546875" style="1" customWidth="1"/>
    <col min="7935" max="7935" width="38.7109375" style="1" customWidth="1"/>
    <col min="7936" max="7936" width="3" style="1" bestFit="1" customWidth="1"/>
    <col min="7937" max="7937" width="32.28515625" style="1" customWidth="1"/>
    <col min="7938" max="7938" width="46.28515625" style="1" customWidth="1"/>
    <col min="7939" max="7939" width="19" style="1" customWidth="1"/>
    <col min="7940" max="7940" width="0" style="1" hidden="1" customWidth="1"/>
    <col min="7941" max="7941" width="17.7109375" style="1" customWidth="1"/>
    <col min="7942" max="7942" width="0" style="1" hidden="1" customWidth="1"/>
    <col min="7943" max="7943" width="22.28515625" style="1" customWidth="1"/>
    <col min="7944" max="7944" width="5.28515625" style="1" customWidth="1"/>
    <col min="7945" max="7945" width="36.28515625" style="1" customWidth="1"/>
    <col min="7946" max="7946" width="5.7109375" style="1" customWidth="1"/>
    <col min="7947" max="7947" width="0" style="1" hidden="1" customWidth="1"/>
    <col min="7948" max="7948" width="20.7109375" style="1" customWidth="1"/>
    <col min="7949" max="7949" width="4.85546875" style="1" customWidth="1"/>
    <col min="7950" max="7950" width="0" style="1" hidden="1" customWidth="1"/>
    <col min="7951" max="7951" width="24.7109375" style="1" customWidth="1"/>
    <col min="7952" max="7952" width="12.28515625" style="1" customWidth="1"/>
    <col min="7953" max="7953" width="0" style="1" hidden="1" customWidth="1"/>
    <col min="7954" max="7954" width="3.42578125" style="1" customWidth="1"/>
    <col min="7955" max="7955" width="0" style="1" hidden="1" customWidth="1"/>
    <col min="7956" max="7956" width="17.7109375" style="1" customWidth="1"/>
    <col min="7957" max="7957" width="3.42578125" style="1" customWidth="1"/>
    <col min="7958" max="7958" width="0" style="1" hidden="1" customWidth="1"/>
    <col min="7959" max="7959" width="23.7109375" style="1" customWidth="1"/>
    <col min="7960" max="7960" width="10" style="1" customWidth="1"/>
    <col min="7961" max="7961" width="0" style="1" hidden="1" customWidth="1"/>
    <col min="7962" max="7963" width="14.7109375" style="1" customWidth="1"/>
    <col min="7964" max="7964" width="12.85546875" style="1" customWidth="1"/>
    <col min="7965" max="7965" width="3.28515625" style="1" customWidth="1"/>
    <col min="7966" max="7966" width="30.28515625" style="1" customWidth="1"/>
    <col min="7967" max="7967" width="5" style="1" customWidth="1"/>
    <col min="7968" max="7968" width="0" style="1" hidden="1" customWidth="1"/>
    <col min="7969" max="7969" width="14.28515625" style="1" customWidth="1"/>
    <col min="7970" max="7970" width="5.7109375" style="1" customWidth="1"/>
    <col min="7971" max="7971" width="0" style="1" hidden="1" customWidth="1"/>
    <col min="7972" max="7972" width="17.28515625" style="1" customWidth="1"/>
    <col min="7973" max="7973" width="12.7109375" style="1" customWidth="1"/>
    <col min="7974" max="7974" width="0" style="1" hidden="1" customWidth="1"/>
    <col min="7975" max="7975" width="5.28515625" style="1" customWidth="1"/>
    <col min="7976" max="7976" width="0" style="1" hidden="1" customWidth="1"/>
    <col min="7977" max="7977" width="17" style="1" customWidth="1"/>
    <col min="7978" max="7978" width="6.28515625" style="1" customWidth="1"/>
    <col min="7979" max="7979" width="0" style="1" hidden="1" customWidth="1"/>
    <col min="7980" max="7980" width="14.28515625" style="1" customWidth="1"/>
    <col min="7981" max="7981" width="7.5703125" style="1" customWidth="1"/>
    <col min="7982" max="7982" width="0" style="1" hidden="1" customWidth="1"/>
    <col min="7983" max="7984" width="14.28515625" style="1" customWidth="1"/>
    <col min="7985" max="7985" width="20.85546875" style="1" customWidth="1"/>
    <col min="7986" max="7986" width="14.42578125" style="1" customWidth="1"/>
    <col min="7987" max="7987" width="15" style="1" customWidth="1"/>
    <col min="7988" max="7988" width="2.7109375" style="1" customWidth="1"/>
    <col min="7989" max="7989" width="11.7109375" style="1" customWidth="1"/>
    <col min="7990" max="7990" width="11.5703125" style="1" customWidth="1"/>
    <col min="7991" max="7991" width="2.28515625" style="1" customWidth="1"/>
    <col min="7992" max="7992" width="41" style="1" customWidth="1"/>
    <col min="7993" max="7993" width="14.28515625" style="1" customWidth="1"/>
    <col min="7994" max="7995" width="11.5703125" style="1" customWidth="1"/>
    <col min="7996" max="7996" width="21.85546875" style="1" customWidth="1"/>
    <col min="7997" max="8188" width="11.42578125" style="1"/>
    <col min="8189" max="8189" width="21.85546875" style="1" customWidth="1"/>
    <col min="8190" max="8190" width="13.85546875" style="1" customWidth="1"/>
    <col min="8191" max="8191" width="38.7109375" style="1" customWidth="1"/>
    <col min="8192" max="8192" width="3" style="1" bestFit="1" customWidth="1"/>
    <col min="8193" max="8193" width="32.28515625" style="1" customWidth="1"/>
    <col min="8194" max="8194" width="46.28515625" style="1" customWidth="1"/>
    <col min="8195" max="8195" width="19" style="1" customWidth="1"/>
    <col min="8196" max="8196" width="0" style="1" hidden="1" customWidth="1"/>
    <col min="8197" max="8197" width="17.7109375" style="1" customWidth="1"/>
    <col min="8198" max="8198" width="0" style="1" hidden="1" customWidth="1"/>
    <col min="8199" max="8199" width="22.28515625" style="1" customWidth="1"/>
    <col min="8200" max="8200" width="5.28515625" style="1" customWidth="1"/>
    <col min="8201" max="8201" width="36.28515625" style="1" customWidth="1"/>
    <col min="8202" max="8202" width="5.7109375" style="1" customWidth="1"/>
    <col min="8203" max="8203" width="0" style="1" hidden="1" customWidth="1"/>
    <col min="8204" max="8204" width="20.7109375" style="1" customWidth="1"/>
    <col min="8205" max="8205" width="4.85546875" style="1" customWidth="1"/>
    <col min="8206" max="8206" width="0" style="1" hidden="1" customWidth="1"/>
    <col min="8207" max="8207" width="24.7109375" style="1" customWidth="1"/>
    <col min="8208" max="8208" width="12.28515625" style="1" customWidth="1"/>
    <col min="8209" max="8209" width="0" style="1" hidden="1" customWidth="1"/>
    <col min="8210" max="8210" width="3.42578125" style="1" customWidth="1"/>
    <col min="8211" max="8211" width="0" style="1" hidden="1" customWidth="1"/>
    <col min="8212" max="8212" width="17.7109375" style="1" customWidth="1"/>
    <col min="8213" max="8213" width="3.42578125" style="1" customWidth="1"/>
    <col min="8214" max="8214" width="0" style="1" hidden="1" customWidth="1"/>
    <col min="8215" max="8215" width="23.7109375" style="1" customWidth="1"/>
    <col min="8216" max="8216" width="10" style="1" customWidth="1"/>
    <col min="8217" max="8217" width="0" style="1" hidden="1" customWidth="1"/>
    <col min="8218" max="8219" width="14.7109375" style="1" customWidth="1"/>
    <col min="8220" max="8220" width="12.85546875" style="1" customWidth="1"/>
    <col min="8221" max="8221" width="3.28515625" style="1" customWidth="1"/>
    <col min="8222" max="8222" width="30.28515625" style="1" customWidth="1"/>
    <col min="8223" max="8223" width="5" style="1" customWidth="1"/>
    <col min="8224" max="8224" width="0" style="1" hidden="1" customWidth="1"/>
    <col min="8225" max="8225" width="14.28515625" style="1" customWidth="1"/>
    <col min="8226" max="8226" width="5.7109375" style="1" customWidth="1"/>
    <col min="8227" max="8227" width="0" style="1" hidden="1" customWidth="1"/>
    <col min="8228" max="8228" width="17.28515625" style="1" customWidth="1"/>
    <col min="8229" max="8229" width="12.7109375" style="1" customWidth="1"/>
    <col min="8230" max="8230" width="0" style="1" hidden="1" customWidth="1"/>
    <col min="8231" max="8231" width="5.28515625" style="1" customWidth="1"/>
    <col min="8232" max="8232" width="0" style="1" hidden="1" customWidth="1"/>
    <col min="8233" max="8233" width="17" style="1" customWidth="1"/>
    <col min="8234" max="8234" width="6.28515625" style="1" customWidth="1"/>
    <col min="8235" max="8235" width="0" style="1" hidden="1" customWidth="1"/>
    <col min="8236" max="8236" width="14.28515625" style="1" customWidth="1"/>
    <col min="8237" max="8237" width="7.5703125" style="1" customWidth="1"/>
    <col min="8238" max="8238" width="0" style="1" hidden="1" customWidth="1"/>
    <col min="8239" max="8240" width="14.28515625" style="1" customWidth="1"/>
    <col min="8241" max="8241" width="20.85546875" style="1" customWidth="1"/>
    <col min="8242" max="8242" width="14.42578125" style="1" customWidth="1"/>
    <col min="8243" max="8243" width="15" style="1" customWidth="1"/>
    <col min="8244" max="8244" width="2.7109375" style="1" customWidth="1"/>
    <col min="8245" max="8245" width="11.7109375" style="1" customWidth="1"/>
    <col min="8246" max="8246" width="11.5703125" style="1" customWidth="1"/>
    <col min="8247" max="8247" width="2.28515625" style="1" customWidth="1"/>
    <col min="8248" max="8248" width="41" style="1" customWidth="1"/>
    <col min="8249" max="8249" width="14.28515625" style="1" customWidth="1"/>
    <col min="8250" max="8251" width="11.5703125" style="1" customWidth="1"/>
    <col min="8252" max="8252" width="21.85546875" style="1" customWidth="1"/>
    <col min="8253" max="8444" width="11.42578125" style="1"/>
    <col min="8445" max="8445" width="21.85546875" style="1" customWidth="1"/>
    <col min="8446" max="8446" width="13.85546875" style="1" customWidth="1"/>
    <col min="8447" max="8447" width="38.7109375" style="1" customWidth="1"/>
    <col min="8448" max="8448" width="3" style="1" bestFit="1" customWidth="1"/>
    <col min="8449" max="8449" width="32.28515625" style="1" customWidth="1"/>
    <col min="8450" max="8450" width="46.28515625" style="1" customWidth="1"/>
    <col min="8451" max="8451" width="19" style="1" customWidth="1"/>
    <col min="8452" max="8452" width="0" style="1" hidden="1" customWidth="1"/>
    <col min="8453" max="8453" width="17.7109375" style="1" customWidth="1"/>
    <col min="8454" max="8454" width="0" style="1" hidden="1" customWidth="1"/>
    <col min="8455" max="8455" width="22.28515625" style="1" customWidth="1"/>
    <col min="8456" max="8456" width="5.28515625" style="1" customWidth="1"/>
    <col min="8457" max="8457" width="36.28515625" style="1" customWidth="1"/>
    <col min="8458" max="8458" width="5.7109375" style="1" customWidth="1"/>
    <col min="8459" max="8459" width="0" style="1" hidden="1" customWidth="1"/>
    <col min="8460" max="8460" width="20.7109375" style="1" customWidth="1"/>
    <col min="8461" max="8461" width="4.85546875" style="1" customWidth="1"/>
    <col min="8462" max="8462" width="0" style="1" hidden="1" customWidth="1"/>
    <col min="8463" max="8463" width="24.7109375" style="1" customWidth="1"/>
    <col min="8464" max="8464" width="12.28515625" style="1" customWidth="1"/>
    <col min="8465" max="8465" width="0" style="1" hidden="1" customWidth="1"/>
    <col min="8466" max="8466" width="3.42578125" style="1" customWidth="1"/>
    <col min="8467" max="8467" width="0" style="1" hidden="1" customWidth="1"/>
    <col min="8468" max="8468" width="17.7109375" style="1" customWidth="1"/>
    <col min="8469" max="8469" width="3.42578125" style="1" customWidth="1"/>
    <col min="8470" max="8470" width="0" style="1" hidden="1" customWidth="1"/>
    <col min="8471" max="8471" width="23.7109375" style="1" customWidth="1"/>
    <col min="8472" max="8472" width="10" style="1" customWidth="1"/>
    <col min="8473" max="8473" width="0" style="1" hidden="1" customWidth="1"/>
    <col min="8474" max="8475" width="14.7109375" style="1" customWidth="1"/>
    <col min="8476" max="8476" width="12.85546875" style="1" customWidth="1"/>
    <col min="8477" max="8477" width="3.28515625" style="1" customWidth="1"/>
    <col min="8478" max="8478" width="30.28515625" style="1" customWidth="1"/>
    <col min="8479" max="8479" width="5" style="1" customWidth="1"/>
    <col min="8480" max="8480" width="0" style="1" hidden="1" customWidth="1"/>
    <col min="8481" max="8481" width="14.28515625" style="1" customWidth="1"/>
    <col min="8482" max="8482" width="5.7109375" style="1" customWidth="1"/>
    <col min="8483" max="8483" width="0" style="1" hidden="1" customWidth="1"/>
    <col min="8484" max="8484" width="17.28515625" style="1" customWidth="1"/>
    <col min="8485" max="8485" width="12.7109375" style="1" customWidth="1"/>
    <col min="8486" max="8486" width="0" style="1" hidden="1" customWidth="1"/>
    <col min="8487" max="8487" width="5.28515625" style="1" customWidth="1"/>
    <col min="8488" max="8488" width="0" style="1" hidden="1" customWidth="1"/>
    <col min="8489" max="8489" width="17" style="1" customWidth="1"/>
    <col min="8490" max="8490" width="6.28515625" style="1" customWidth="1"/>
    <col min="8491" max="8491" width="0" style="1" hidden="1" customWidth="1"/>
    <col min="8492" max="8492" width="14.28515625" style="1" customWidth="1"/>
    <col min="8493" max="8493" width="7.5703125" style="1" customWidth="1"/>
    <col min="8494" max="8494" width="0" style="1" hidden="1" customWidth="1"/>
    <col min="8495" max="8496" width="14.28515625" style="1" customWidth="1"/>
    <col min="8497" max="8497" width="20.85546875" style="1" customWidth="1"/>
    <col min="8498" max="8498" width="14.42578125" style="1" customWidth="1"/>
    <col min="8499" max="8499" width="15" style="1" customWidth="1"/>
    <col min="8500" max="8500" width="2.7109375" style="1" customWidth="1"/>
    <col min="8501" max="8501" width="11.7109375" style="1" customWidth="1"/>
    <col min="8502" max="8502" width="11.5703125" style="1" customWidth="1"/>
    <col min="8503" max="8503" width="2.28515625" style="1" customWidth="1"/>
    <col min="8504" max="8504" width="41" style="1" customWidth="1"/>
    <col min="8505" max="8505" width="14.28515625" style="1" customWidth="1"/>
    <col min="8506" max="8507" width="11.5703125" style="1" customWidth="1"/>
    <col min="8508" max="8508" width="21.85546875" style="1" customWidth="1"/>
    <col min="8509" max="8700" width="11.42578125" style="1"/>
    <col min="8701" max="8701" width="21.85546875" style="1" customWidth="1"/>
    <col min="8702" max="8702" width="13.85546875" style="1" customWidth="1"/>
    <col min="8703" max="8703" width="38.7109375" style="1" customWidth="1"/>
    <col min="8704" max="8704" width="3" style="1" bestFit="1" customWidth="1"/>
    <col min="8705" max="8705" width="32.28515625" style="1" customWidth="1"/>
    <col min="8706" max="8706" width="46.28515625" style="1" customWidth="1"/>
    <col min="8707" max="8707" width="19" style="1" customWidth="1"/>
    <col min="8708" max="8708" width="0" style="1" hidden="1" customWidth="1"/>
    <col min="8709" max="8709" width="17.7109375" style="1" customWidth="1"/>
    <col min="8710" max="8710" width="0" style="1" hidden="1" customWidth="1"/>
    <col min="8711" max="8711" width="22.28515625" style="1" customWidth="1"/>
    <col min="8712" max="8712" width="5.28515625" style="1" customWidth="1"/>
    <col min="8713" max="8713" width="36.28515625" style="1" customWidth="1"/>
    <col min="8714" max="8714" width="5.7109375" style="1" customWidth="1"/>
    <col min="8715" max="8715" width="0" style="1" hidden="1" customWidth="1"/>
    <col min="8716" max="8716" width="20.7109375" style="1" customWidth="1"/>
    <col min="8717" max="8717" width="4.85546875" style="1" customWidth="1"/>
    <col min="8718" max="8718" width="0" style="1" hidden="1" customWidth="1"/>
    <col min="8719" max="8719" width="24.7109375" style="1" customWidth="1"/>
    <col min="8720" max="8720" width="12.28515625" style="1" customWidth="1"/>
    <col min="8721" max="8721" width="0" style="1" hidden="1" customWidth="1"/>
    <col min="8722" max="8722" width="3.42578125" style="1" customWidth="1"/>
    <col min="8723" max="8723" width="0" style="1" hidden="1" customWidth="1"/>
    <col min="8724" max="8724" width="17.7109375" style="1" customWidth="1"/>
    <col min="8725" max="8725" width="3.42578125" style="1" customWidth="1"/>
    <col min="8726" max="8726" width="0" style="1" hidden="1" customWidth="1"/>
    <col min="8727" max="8727" width="23.7109375" style="1" customWidth="1"/>
    <col min="8728" max="8728" width="10" style="1" customWidth="1"/>
    <col min="8729" max="8729" width="0" style="1" hidden="1" customWidth="1"/>
    <col min="8730" max="8731" width="14.7109375" style="1" customWidth="1"/>
    <col min="8732" max="8732" width="12.85546875" style="1" customWidth="1"/>
    <col min="8733" max="8733" width="3.28515625" style="1" customWidth="1"/>
    <col min="8734" max="8734" width="30.28515625" style="1" customWidth="1"/>
    <col min="8735" max="8735" width="5" style="1" customWidth="1"/>
    <col min="8736" max="8736" width="0" style="1" hidden="1" customWidth="1"/>
    <col min="8737" max="8737" width="14.28515625" style="1" customWidth="1"/>
    <col min="8738" max="8738" width="5.7109375" style="1" customWidth="1"/>
    <col min="8739" max="8739" width="0" style="1" hidden="1" customWidth="1"/>
    <col min="8740" max="8740" width="17.28515625" style="1" customWidth="1"/>
    <col min="8741" max="8741" width="12.7109375" style="1" customWidth="1"/>
    <col min="8742" max="8742" width="0" style="1" hidden="1" customWidth="1"/>
    <col min="8743" max="8743" width="5.28515625" style="1" customWidth="1"/>
    <col min="8744" max="8744" width="0" style="1" hidden="1" customWidth="1"/>
    <col min="8745" max="8745" width="17" style="1" customWidth="1"/>
    <col min="8746" max="8746" width="6.28515625" style="1" customWidth="1"/>
    <col min="8747" max="8747" width="0" style="1" hidden="1" customWidth="1"/>
    <col min="8748" max="8748" width="14.28515625" style="1" customWidth="1"/>
    <col min="8749" max="8749" width="7.5703125" style="1" customWidth="1"/>
    <col min="8750" max="8750" width="0" style="1" hidden="1" customWidth="1"/>
    <col min="8751" max="8752" width="14.28515625" style="1" customWidth="1"/>
    <col min="8753" max="8753" width="20.85546875" style="1" customWidth="1"/>
    <col min="8754" max="8754" width="14.42578125" style="1" customWidth="1"/>
    <col min="8755" max="8755" width="15" style="1" customWidth="1"/>
    <col min="8756" max="8756" width="2.7109375" style="1" customWidth="1"/>
    <col min="8757" max="8757" width="11.7109375" style="1" customWidth="1"/>
    <col min="8758" max="8758" width="11.5703125" style="1" customWidth="1"/>
    <col min="8759" max="8759" width="2.28515625" style="1" customWidth="1"/>
    <col min="8760" max="8760" width="41" style="1" customWidth="1"/>
    <col min="8761" max="8761" width="14.28515625" style="1" customWidth="1"/>
    <col min="8762" max="8763" width="11.5703125" style="1" customWidth="1"/>
    <col min="8764" max="8764" width="21.85546875" style="1" customWidth="1"/>
    <col min="8765" max="8956" width="11.42578125" style="1"/>
    <col min="8957" max="8957" width="21.85546875" style="1" customWidth="1"/>
    <col min="8958" max="8958" width="13.85546875" style="1" customWidth="1"/>
    <col min="8959" max="8959" width="38.7109375" style="1" customWidth="1"/>
    <col min="8960" max="8960" width="3" style="1" bestFit="1" customWidth="1"/>
    <col min="8961" max="8961" width="32.28515625" style="1" customWidth="1"/>
    <col min="8962" max="8962" width="46.28515625" style="1" customWidth="1"/>
    <col min="8963" max="8963" width="19" style="1" customWidth="1"/>
    <col min="8964" max="8964" width="0" style="1" hidden="1" customWidth="1"/>
    <col min="8965" max="8965" width="17.7109375" style="1" customWidth="1"/>
    <col min="8966" max="8966" width="0" style="1" hidden="1" customWidth="1"/>
    <col min="8967" max="8967" width="22.28515625" style="1" customWidth="1"/>
    <col min="8968" max="8968" width="5.28515625" style="1" customWidth="1"/>
    <col min="8969" max="8969" width="36.28515625" style="1" customWidth="1"/>
    <col min="8970" max="8970" width="5.7109375" style="1" customWidth="1"/>
    <col min="8971" max="8971" width="0" style="1" hidden="1" customWidth="1"/>
    <col min="8972" max="8972" width="20.7109375" style="1" customWidth="1"/>
    <col min="8973" max="8973" width="4.85546875" style="1" customWidth="1"/>
    <col min="8974" max="8974" width="0" style="1" hidden="1" customWidth="1"/>
    <col min="8975" max="8975" width="24.7109375" style="1" customWidth="1"/>
    <col min="8976" max="8976" width="12.28515625" style="1" customWidth="1"/>
    <col min="8977" max="8977" width="0" style="1" hidden="1" customWidth="1"/>
    <col min="8978" max="8978" width="3.42578125" style="1" customWidth="1"/>
    <col min="8979" max="8979" width="0" style="1" hidden="1" customWidth="1"/>
    <col min="8980" max="8980" width="17.7109375" style="1" customWidth="1"/>
    <col min="8981" max="8981" width="3.42578125" style="1" customWidth="1"/>
    <col min="8982" max="8982" width="0" style="1" hidden="1" customWidth="1"/>
    <col min="8983" max="8983" width="23.7109375" style="1" customWidth="1"/>
    <col min="8984" max="8984" width="10" style="1" customWidth="1"/>
    <col min="8985" max="8985" width="0" style="1" hidden="1" customWidth="1"/>
    <col min="8986" max="8987" width="14.7109375" style="1" customWidth="1"/>
    <col min="8988" max="8988" width="12.85546875" style="1" customWidth="1"/>
    <col min="8989" max="8989" width="3.28515625" style="1" customWidth="1"/>
    <col min="8990" max="8990" width="30.28515625" style="1" customWidth="1"/>
    <col min="8991" max="8991" width="5" style="1" customWidth="1"/>
    <col min="8992" max="8992" width="0" style="1" hidden="1" customWidth="1"/>
    <col min="8993" max="8993" width="14.28515625" style="1" customWidth="1"/>
    <col min="8994" max="8994" width="5.7109375" style="1" customWidth="1"/>
    <col min="8995" max="8995" width="0" style="1" hidden="1" customWidth="1"/>
    <col min="8996" max="8996" width="17.28515625" style="1" customWidth="1"/>
    <col min="8997" max="8997" width="12.7109375" style="1" customWidth="1"/>
    <col min="8998" max="8998" width="0" style="1" hidden="1" customWidth="1"/>
    <col min="8999" max="8999" width="5.28515625" style="1" customWidth="1"/>
    <col min="9000" max="9000" width="0" style="1" hidden="1" customWidth="1"/>
    <col min="9001" max="9001" width="17" style="1" customWidth="1"/>
    <col min="9002" max="9002" width="6.28515625" style="1" customWidth="1"/>
    <col min="9003" max="9003" width="0" style="1" hidden="1" customWidth="1"/>
    <col min="9004" max="9004" width="14.28515625" style="1" customWidth="1"/>
    <col min="9005" max="9005" width="7.5703125" style="1" customWidth="1"/>
    <col min="9006" max="9006" width="0" style="1" hidden="1" customWidth="1"/>
    <col min="9007" max="9008" width="14.28515625" style="1" customWidth="1"/>
    <col min="9009" max="9009" width="20.85546875" style="1" customWidth="1"/>
    <col min="9010" max="9010" width="14.42578125" style="1" customWidth="1"/>
    <col min="9011" max="9011" width="15" style="1" customWidth="1"/>
    <col min="9012" max="9012" width="2.7109375" style="1" customWidth="1"/>
    <col min="9013" max="9013" width="11.7109375" style="1" customWidth="1"/>
    <col min="9014" max="9014" width="11.5703125" style="1" customWidth="1"/>
    <col min="9015" max="9015" width="2.28515625" style="1" customWidth="1"/>
    <col min="9016" max="9016" width="41" style="1" customWidth="1"/>
    <col min="9017" max="9017" width="14.28515625" style="1" customWidth="1"/>
    <col min="9018" max="9019" width="11.5703125" style="1" customWidth="1"/>
    <col min="9020" max="9020" width="21.85546875" style="1" customWidth="1"/>
    <col min="9021" max="9212" width="11.42578125" style="1"/>
    <col min="9213" max="9213" width="21.85546875" style="1" customWidth="1"/>
    <col min="9214" max="9214" width="13.85546875" style="1" customWidth="1"/>
    <col min="9215" max="9215" width="38.7109375" style="1" customWidth="1"/>
    <col min="9216" max="9216" width="3" style="1" bestFit="1" customWidth="1"/>
    <col min="9217" max="9217" width="32.28515625" style="1" customWidth="1"/>
    <col min="9218" max="9218" width="46.28515625" style="1" customWidth="1"/>
    <col min="9219" max="9219" width="19" style="1" customWidth="1"/>
    <col min="9220" max="9220" width="0" style="1" hidden="1" customWidth="1"/>
    <col min="9221" max="9221" width="17.7109375" style="1" customWidth="1"/>
    <col min="9222" max="9222" width="0" style="1" hidden="1" customWidth="1"/>
    <col min="9223" max="9223" width="22.28515625" style="1" customWidth="1"/>
    <col min="9224" max="9224" width="5.28515625" style="1" customWidth="1"/>
    <col min="9225" max="9225" width="36.28515625" style="1" customWidth="1"/>
    <col min="9226" max="9226" width="5.7109375" style="1" customWidth="1"/>
    <col min="9227" max="9227" width="0" style="1" hidden="1" customWidth="1"/>
    <col min="9228" max="9228" width="20.7109375" style="1" customWidth="1"/>
    <col min="9229" max="9229" width="4.85546875" style="1" customWidth="1"/>
    <col min="9230" max="9230" width="0" style="1" hidden="1" customWidth="1"/>
    <col min="9231" max="9231" width="24.7109375" style="1" customWidth="1"/>
    <col min="9232" max="9232" width="12.28515625" style="1" customWidth="1"/>
    <col min="9233" max="9233" width="0" style="1" hidden="1" customWidth="1"/>
    <col min="9234" max="9234" width="3.42578125" style="1" customWidth="1"/>
    <col min="9235" max="9235" width="0" style="1" hidden="1" customWidth="1"/>
    <col min="9236" max="9236" width="17.7109375" style="1" customWidth="1"/>
    <col min="9237" max="9237" width="3.42578125" style="1" customWidth="1"/>
    <col min="9238" max="9238" width="0" style="1" hidden="1" customWidth="1"/>
    <col min="9239" max="9239" width="23.7109375" style="1" customWidth="1"/>
    <col min="9240" max="9240" width="10" style="1" customWidth="1"/>
    <col min="9241" max="9241" width="0" style="1" hidden="1" customWidth="1"/>
    <col min="9242" max="9243" width="14.7109375" style="1" customWidth="1"/>
    <col min="9244" max="9244" width="12.85546875" style="1" customWidth="1"/>
    <col min="9245" max="9245" width="3.28515625" style="1" customWidth="1"/>
    <col min="9246" max="9246" width="30.28515625" style="1" customWidth="1"/>
    <col min="9247" max="9247" width="5" style="1" customWidth="1"/>
    <col min="9248" max="9248" width="0" style="1" hidden="1" customWidth="1"/>
    <col min="9249" max="9249" width="14.28515625" style="1" customWidth="1"/>
    <col min="9250" max="9250" width="5.7109375" style="1" customWidth="1"/>
    <col min="9251" max="9251" width="0" style="1" hidden="1" customWidth="1"/>
    <col min="9252" max="9252" width="17.28515625" style="1" customWidth="1"/>
    <col min="9253" max="9253" width="12.7109375" style="1" customWidth="1"/>
    <col min="9254" max="9254" width="0" style="1" hidden="1" customWidth="1"/>
    <col min="9255" max="9255" width="5.28515625" style="1" customWidth="1"/>
    <col min="9256" max="9256" width="0" style="1" hidden="1" customWidth="1"/>
    <col min="9257" max="9257" width="17" style="1" customWidth="1"/>
    <col min="9258" max="9258" width="6.28515625" style="1" customWidth="1"/>
    <col min="9259" max="9259" width="0" style="1" hidden="1" customWidth="1"/>
    <col min="9260" max="9260" width="14.28515625" style="1" customWidth="1"/>
    <col min="9261" max="9261" width="7.5703125" style="1" customWidth="1"/>
    <col min="9262" max="9262" width="0" style="1" hidden="1" customWidth="1"/>
    <col min="9263" max="9264" width="14.28515625" style="1" customWidth="1"/>
    <col min="9265" max="9265" width="20.85546875" style="1" customWidth="1"/>
    <col min="9266" max="9266" width="14.42578125" style="1" customWidth="1"/>
    <col min="9267" max="9267" width="15" style="1" customWidth="1"/>
    <col min="9268" max="9268" width="2.7109375" style="1" customWidth="1"/>
    <col min="9269" max="9269" width="11.7109375" style="1" customWidth="1"/>
    <col min="9270" max="9270" width="11.5703125" style="1" customWidth="1"/>
    <col min="9271" max="9271" width="2.28515625" style="1" customWidth="1"/>
    <col min="9272" max="9272" width="41" style="1" customWidth="1"/>
    <col min="9273" max="9273" width="14.28515625" style="1" customWidth="1"/>
    <col min="9274" max="9275" width="11.5703125" style="1" customWidth="1"/>
    <col min="9276" max="9276" width="21.85546875" style="1" customWidth="1"/>
    <col min="9277" max="9468" width="11.42578125" style="1"/>
    <col min="9469" max="9469" width="21.85546875" style="1" customWidth="1"/>
    <col min="9470" max="9470" width="13.85546875" style="1" customWidth="1"/>
    <col min="9471" max="9471" width="38.7109375" style="1" customWidth="1"/>
    <col min="9472" max="9472" width="3" style="1" bestFit="1" customWidth="1"/>
    <col min="9473" max="9473" width="32.28515625" style="1" customWidth="1"/>
    <col min="9474" max="9474" width="46.28515625" style="1" customWidth="1"/>
    <col min="9475" max="9475" width="19" style="1" customWidth="1"/>
    <col min="9476" max="9476" width="0" style="1" hidden="1" customWidth="1"/>
    <col min="9477" max="9477" width="17.7109375" style="1" customWidth="1"/>
    <col min="9478" max="9478" width="0" style="1" hidden="1" customWidth="1"/>
    <col min="9479" max="9479" width="22.28515625" style="1" customWidth="1"/>
    <col min="9480" max="9480" width="5.28515625" style="1" customWidth="1"/>
    <col min="9481" max="9481" width="36.28515625" style="1" customWidth="1"/>
    <col min="9482" max="9482" width="5.7109375" style="1" customWidth="1"/>
    <col min="9483" max="9483" width="0" style="1" hidden="1" customWidth="1"/>
    <col min="9484" max="9484" width="20.7109375" style="1" customWidth="1"/>
    <col min="9485" max="9485" width="4.85546875" style="1" customWidth="1"/>
    <col min="9486" max="9486" width="0" style="1" hidden="1" customWidth="1"/>
    <col min="9487" max="9487" width="24.7109375" style="1" customWidth="1"/>
    <col min="9488" max="9488" width="12.28515625" style="1" customWidth="1"/>
    <col min="9489" max="9489" width="0" style="1" hidden="1" customWidth="1"/>
    <col min="9490" max="9490" width="3.42578125" style="1" customWidth="1"/>
    <col min="9491" max="9491" width="0" style="1" hidden="1" customWidth="1"/>
    <col min="9492" max="9492" width="17.7109375" style="1" customWidth="1"/>
    <col min="9493" max="9493" width="3.42578125" style="1" customWidth="1"/>
    <col min="9494" max="9494" width="0" style="1" hidden="1" customWidth="1"/>
    <col min="9495" max="9495" width="23.7109375" style="1" customWidth="1"/>
    <col min="9496" max="9496" width="10" style="1" customWidth="1"/>
    <col min="9497" max="9497" width="0" style="1" hidden="1" customWidth="1"/>
    <col min="9498" max="9499" width="14.7109375" style="1" customWidth="1"/>
    <col min="9500" max="9500" width="12.85546875" style="1" customWidth="1"/>
    <col min="9501" max="9501" width="3.28515625" style="1" customWidth="1"/>
    <col min="9502" max="9502" width="30.28515625" style="1" customWidth="1"/>
    <col min="9503" max="9503" width="5" style="1" customWidth="1"/>
    <col min="9504" max="9504" width="0" style="1" hidden="1" customWidth="1"/>
    <col min="9505" max="9505" width="14.28515625" style="1" customWidth="1"/>
    <col min="9506" max="9506" width="5.7109375" style="1" customWidth="1"/>
    <col min="9507" max="9507" width="0" style="1" hidden="1" customWidth="1"/>
    <col min="9508" max="9508" width="17.28515625" style="1" customWidth="1"/>
    <col min="9509" max="9509" width="12.7109375" style="1" customWidth="1"/>
    <col min="9510" max="9510" width="0" style="1" hidden="1" customWidth="1"/>
    <col min="9511" max="9511" width="5.28515625" style="1" customWidth="1"/>
    <col min="9512" max="9512" width="0" style="1" hidden="1" customWidth="1"/>
    <col min="9513" max="9513" width="17" style="1" customWidth="1"/>
    <col min="9514" max="9514" width="6.28515625" style="1" customWidth="1"/>
    <col min="9515" max="9515" width="0" style="1" hidden="1" customWidth="1"/>
    <col min="9516" max="9516" width="14.28515625" style="1" customWidth="1"/>
    <col min="9517" max="9517" width="7.5703125" style="1" customWidth="1"/>
    <col min="9518" max="9518" width="0" style="1" hidden="1" customWidth="1"/>
    <col min="9519" max="9520" width="14.28515625" style="1" customWidth="1"/>
    <col min="9521" max="9521" width="20.85546875" style="1" customWidth="1"/>
    <col min="9522" max="9522" width="14.42578125" style="1" customWidth="1"/>
    <col min="9523" max="9523" width="15" style="1" customWidth="1"/>
    <col min="9524" max="9524" width="2.7109375" style="1" customWidth="1"/>
    <col min="9525" max="9525" width="11.7109375" style="1" customWidth="1"/>
    <col min="9526" max="9526" width="11.5703125" style="1" customWidth="1"/>
    <col min="9527" max="9527" width="2.28515625" style="1" customWidth="1"/>
    <col min="9528" max="9528" width="41" style="1" customWidth="1"/>
    <col min="9529" max="9529" width="14.28515625" style="1" customWidth="1"/>
    <col min="9530" max="9531" width="11.5703125" style="1" customWidth="1"/>
    <col min="9532" max="9532" width="21.85546875" style="1" customWidth="1"/>
    <col min="9533" max="9724" width="11.42578125" style="1"/>
    <col min="9725" max="9725" width="21.85546875" style="1" customWidth="1"/>
    <col min="9726" max="9726" width="13.85546875" style="1" customWidth="1"/>
    <col min="9727" max="9727" width="38.7109375" style="1" customWidth="1"/>
    <col min="9728" max="9728" width="3" style="1" bestFit="1" customWidth="1"/>
    <col min="9729" max="9729" width="32.28515625" style="1" customWidth="1"/>
    <col min="9730" max="9730" width="46.28515625" style="1" customWidth="1"/>
    <col min="9731" max="9731" width="19" style="1" customWidth="1"/>
    <col min="9732" max="9732" width="0" style="1" hidden="1" customWidth="1"/>
    <col min="9733" max="9733" width="17.7109375" style="1" customWidth="1"/>
    <col min="9734" max="9734" width="0" style="1" hidden="1" customWidth="1"/>
    <col min="9735" max="9735" width="22.28515625" style="1" customWidth="1"/>
    <col min="9736" max="9736" width="5.28515625" style="1" customWidth="1"/>
    <col min="9737" max="9737" width="36.28515625" style="1" customWidth="1"/>
    <col min="9738" max="9738" width="5.7109375" style="1" customWidth="1"/>
    <col min="9739" max="9739" width="0" style="1" hidden="1" customWidth="1"/>
    <col min="9740" max="9740" width="20.7109375" style="1" customWidth="1"/>
    <col min="9741" max="9741" width="4.85546875" style="1" customWidth="1"/>
    <col min="9742" max="9742" width="0" style="1" hidden="1" customWidth="1"/>
    <col min="9743" max="9743" width="24.7109375" style="1" customWidth="1"/>
    <col min="9744" max="9744" width="12.28515625" style="1" customWidth="1"/>
    <col min="9745" max="9745" width="0" style="1" hidden="1" customWidth="1"/>
    <col min="9746" max="9746" width="3.42578125" style="1" customWidth="1"/>
    <col min="9747" max="9747" width="0" style="1" hidden="1" customWidth="1"/>
    <col min="9748" max="9748" width="17.7109375" style="1" customWidth="1"/>
    <col min="9749" max="9749" width="3.42578125" style="1" customWidth="1"/>
    <col min="9750" max="9750" width="0" style="1" hidden="1" customWidth="1"/>
    <col min="9751" max="9751" width="23.7109375" style="1" customWidth="1"/>
    <col min="9752" max="9752" width="10" style="1" customWidth="1"/>
    <col min="9753" max="9753" width="0" style="1" hidden="1" customWidth="1"/>
    <col min="9754" max="9755" width="14.7109375" style="1" customWidth="1"/>
    <col min="9756" max="9756" width="12.85546875" style="1" customWidth="1"/>
    <col min="9757" max="9757" width="3.28515625" style="1" customWidth="1"/>
    <col min="9758" max="9758" width="30.28515625" style="1" customWidth="1"/>
    <col min="9759" max="9759" width="5" style="1" customWidth="1"/>
    <col min="9760" max="9760" width="0" style="1" hidden="1" customWidth="1"/>
    <col min="9761" max="9761" width="14.28515625" style="1" customWidth="1"/>
    <col min="9762" max="9762" width="5.7109375" style="1" customWidth="1"/>
    <col min="9763" max="9763" width="0" style="1" hidden="1" customWidth="1"/>
    <col min="9764" max="9764" width="17.28515625" style="1" customWidth="1"/>
    <col min="9765" max="9765" width="12.7109375" style="1" customWidth="1"/>
    <col min="9766" max="9766" width="0" style="1" hidden="1" customWidth="1"/>
    <col min="9767" max="9767" width="5.28515625" style="1" customWidth="1"/>
    <col min="9768" max="9768" width="0" style="1" hidden="1" customWidth="1"/>
    <col min="9769" max="9769" width="17" style="1" customWidth="1"/>
    <col min="9770" max="9770" width="6.28515625" style="1" customWidth="1"/>
    <col min="9771" max="9771" width="0" style="1" hidden="1" customWidth="1"/>
    <col min="9772" max="9772" width="14.28515625" style="1" customWidth="1"/>
    <col min="9773" max="9773" width="7.5703125" style="1" customWidth="1"/>
    <col min="9774" max="9774" width="0" style="1" hidden="1" customWidth="1"/>
    <col min="9775" max="9776" width="14.28515625" style="1" customWidth="1"/>
    <col min="9777" max="9777" width="20.85546875" style="1" customWidth="1"/>
    <col min="9778" max="9778" width="14.42578125" style="1" customWidth="1"/>
    <col min="9779" max="9779" width="15" style="1" customWidth="1"/>
    <col min="9780" max="9780" width="2.7109375" style="1" customWidth="1"/>
    <col min="9781" max="9781" width="11.7109375" style="1" customWidth="1"/>
    <col min="9782" max="9782" width="11.5703125" style="1" customWidth="1"/>
    <col min="9783" max="9783" width="2.28515625" style="1" customWidth="1"/>
    <col min="9784" max="9784" width="41" style="1" customWidth="1"/>
    <col min="9785" max="9785" width="14.28515625" style="1" customWidth="1"/>
    <col min="9786" max="9787" width="11.5703125" style="1" customWidth="1"/>
    <col min="9788" max="9788" width="21.85546875" style="1" customWidth="1"/>
    <col min="9789" max="9980" width="11.42578125" style="1"/>
    <col min="9981" max="9981" width="21.85546875" style="1" customWidth="1"/>
    <col min="9982" max="9982" width="13.85546875" style="1" customWidth="1"/>
    <col min="9983" max="9983" width="38.7109375" style="1" customWidth="1"/>
    <col min="9984" max="9984" width="3" style="1" bestFit="1" customWidth="1"/>
    <col min="9985" max="9985" width="32.28515625" style="1" customWidth="1"/>
    <col min="9986" max="9986" width="46.28515625" style="1" customWidth="1"/>
    <col min="9987" max="9987" width="19" style="1" customWidth="1"/>
    <col min="9988" max="9988" width="0" style="1" hidden="1" customWidth="1"/>
    <col min="9989" max="9989" width="17.7109375" style="1" customWidth="1"/>
    <col min="9990" max="9990" width="0" style="1" hidden="1" customWidth="1"/>
    <col min="9991" max="9991" width="22.28515625" style="1" customWidth="1"/>
    <col min="9992" max="9992" width="5.28515625" style="1" customWidth="1"/>
    <col min="9993" max="9993" width="36.28515625" style="1" customWidth="1"/>
    <col min="9994" max="9994" width="5.7109375" style="1" customWidth="1"/>
    <col min="9995" max="9995" width="0" style="1" hidden="1" customWidth="1"/>
    <col min="9996" max="9996" width="20.7109375" style="1" customWidth="1"/>
    <col min="9997" max="9997" width="4.85546875" style="1" customWidth="1"/>
    <col min="9998" max="9998" width="0" style="1" hidden="1" customWidth="1"/>
    <col min="9999" max="9999" width="24.7109375" style="1" customWidth="1"/>
    <col min="10000" max="10000" width="12.28515625" style="1" customWidth="1"/>
    <col min="10001" max="10001" width="0" style="1" hidden="1" customWidth="1"/>
    <col min="10002" max="10002" width="3.42578125" style="1" customWidth="1"/>
    <col min="10003" max="10003" width="0" style="1" hidden="1" customWidth="1"/>
    <col min="10004" max="10004" width="17.7109375" style="1" customWidth="1"/>
    <col min="10005" max="10005" width="3.42578125" style="1" customWidth="1"/>
    <col min="10006" max="10006" width="0" style="1" hidden="1" customWidth="1"/>
    <col min="10007" max="10007" width="23.7109375" style="1" customWidth="1"/>
    <col min="10008" max="10008" width="10" style="1" customWidth="1"/>
    <col min="10009" max="10009" width="0" style="1" hidden="1" customWidth="1"/>
    <col min="10010" max="10011" width="14.7109375" style="1" customWidth="1"/>
    <col min="10012" max="10012" width="12.85546875" style="1" customWidth="1"/>
    <col min="10013" max="10013" width="3.28515625" style="1" customWidth="1"/>
    <col min="10014" max="10014" width="30.28515625" style="1" customWidth="1"/>
    <col min="10015" max="10015" width="5" style="1" customWidth="1"/>
    <col min="10016" max="10016" width="0" style="1" hidden="1" customWidth="1"/>
    <col min="10017" max="10017" width="14.28515625" style="1" customWidth="1"/>
    <col min="10018" max="10018" width="5.7109375" style="1" customWidth="1"/>
    <col min="10019" max="10019" width="0" style="1" hidden="1" customWidth="1"/>
    <col min="10020" max="10020" width="17.28515625" style="1" customWidth="1"/>
    <col min="10021" max="10021" width="12.7109375" style="1" customWidth="1"/>
    <col min="10022" max="10022" width="0" style="1" hidden="1" customWidth="1"/>
    <col min="10023" max="10023" width="5.28515625" style="1" customWidth="1"/>
    <col min="10024" max="10024" width="0" style="1" hidden="1" customWidth="1"/>
    <col min="10025" max="10025" width="17" style="1" customWidth="1"/>
    <col min="10026" max="10026" width="6.28515625" style="1" customWidth="1"/>
    <col min="10027" max="10027" width="0" style="1" hidden="1" customWidth="1"/>
    <col min="10028" max="10028" width="14.28515625" style="1" customWidth="1"/>
    <col min="10029" max="10029" width="7.5703125" style="1" customWidth="1"/>
    <col min="10030" max="10030" width="0" style="1" hidden="1" customWidth="1"/>
    <col min="10031" max="10032" width="14.28515625" style="1" customWidth="1"/>
    <col min="10033" max="10033" width="20.85546875" style="1" customWidth="1"/>
    <col min="10034" max="10034" width="14.42578125" style="1" customWidth="1"/>
    <col min="10035" max="10035" width="15" style="1" customWidth="1"/>
    <col min="10036" max="10036" width="2.7109375" style="1" customWidth="1"/>
    <col min="10037" max="10037" width="11.7109375" style="1" customWidth="1"/>
    <col min="10038" max="10038" width="11.5703125" style="1" customWidth="1"/>
    <col min="10039" max="10039" width="2.28515625" style="1" customWidth="1"/>
    <col min="10040" max="10040" width="41" style="1" customWidth="1"/>
    <col min="10041" max="10041" width="14.28515625" style="1" customWidth="1"/>
    <col min="10042" max="10043" width="11.5703125" style="1" customWidth="1"/>
    <col min="10044" max="10044" width="21.85546875" style="1" customWidth="1"/>
    <col min="10045" max="10236" width="11.42578125" style="1"/>
    <col min="10237" max="10237" width="21.85546875" style="1" customWidth="1"/>
    <col min="10238" max="10238" width="13.85546875" style="1" customWidth="1"/>
    <col min="10239" max="10239" width="38.7109375" style="1" customWidth="1"/>
    <col min="10240" max="10240" width="3" style="1" bestFit="1" customWidth="1"/>
    <col min="10241" max="10241" width="32.28515625" style="1" customWidth="1"/>
    <col min="10242" max="10242" width="46.28515625" style="1" customWidth="1"/>
    <col min="10243" max="10243" width="19" style="1" customWidth="1"/>
    <col min="10244" max="10244" width="0" style="1" hidden="1" customWidth="1"/>
    <col min="10245" max="10245" width="17.7109375" style="1" customWidth="1"/>
    <col min="10246" max="10246" width="0" style="1" hidden="1" customWidth="1"/>
    <col min="10247" max="10247" width="22.28515625" style="1" customWidth="1"/>
    <col min="10248" max="10248" width="5.28515625" style="1" customWidth="1"/>
    <col min="10249" max="10249" width="36.28515625" style="1" customWidth="1"/>
    <col min="10250" max="10250" width="5.7109375" style="1" customWidth="1"/>
    <col min="10251" max="10251" width="0" style="1" hidden="1" customWidth="1"/>
    <col min="10252" max="10252" width="20.7109375" style="1" customWidth="1"/>
    <col min="10253" max="10253" width="4.85546875" style="1" customWidth="1"/>
    <col min="10254" max="10254" width="0" style="1" hidden="1" customWidth="1"/>
    <col min="10255" max="10255" width="24.7109375" style="1" customWidth="1"/>
    <col min="10256" max="10256" width="12.28515625" style="1" customWidth="1"/>
    <col min="10257" max="10257" width="0" style="1" hidden="1" customWidth="1"/>
    <col min="10258" max="10258" width="3.42578125" style="1" customWidth="1"/>
    <col min="10259" max="10259" width="0" style="1" hidden="1" customWidth="1"/>
    <col min="10260" max="10260" width="17.7109375" style="1" customWidth="1"/>
    <col min="10261" max="10261" width="3.42578125" style="1" customWidth="1"/>
    <col min="10262" max="10262" width="0" style="1" hidden="1" customWidth="1"/>
    <col min="10263" max="10263" width="23.7109375" style="1" customWidth="1"/>
    <col min="10264" max="10264" width="10" style="1" customWidth="1"/>
    <col min="10265" max="10265" width="0" style="1" hidden="1" customWidth="1"/>
    <col min="10266" max="10267" width="14.7109375" style="1" customWidth="1"/>
    <col min="10268" max="10268" width="12.85546875" style="1" customWidth="1"/>
    <col min="10269" max="10269" width="3.28515625" style="1" customWidth="1"/>
    <col min="10270" max="10270" width="30.28515625" style="1" customWidth="1"/>
    <col min="10271" max="10271" width="5" style="1" customWidth="1"/>
    <col min="10272" max="10272" width="0" style="1" hidden="1" customWidth="1"/>
    <col min="10273" max="10273" width="14.28515625" style="1" customWidth="1"/>
    <col min="10274" max="10274" width="5.7109375" style="1" customWidth="1"/>
    <col min="10275" max="10275" width="0" style="1" hidden="1" customWidth="1"/>
    <col min="10276" max="10276" width="17.28515625" style="1" customWidth="1"/>
    <col min="10277" max="10277" width="12.7109375" style="1" customWidth="1"/>
    <col min="10278" max="10278" width="0" style="1" hidden="1" customWidth="1"/>
    <col min="10279" max="10279" width="5.28515625" style="1" customWidth="1"/>
    <col min="10280" max="10280" width="0" style="1" hidden="1" customWidth="1"/>
    <col min="10281" max="10281" width="17" style="1" customWidth="1"/>
    <col min="10282" max="10282" width="6.28515625" style="1" customWidth="1"/>
    <col min="10283" max="10283" width="0" style="1" hidden="1" customWidth="1"/>
    <col min="10284" max="10284" width="14.28515625" style="1" customWidth="1"/>
    <col min="10285" max="10285" width="7.5703125" style="1" customWidth="1"/>
    <col min="10286" max="10286" width="0" style="1" hidden="1" customWidth="1"/>
    <col min="10287" max="10288" width="14.28515625" style="1" customWidth="1"/>
    <col min="10289" max="10289" width="20.85546875" style="1" customWidth="1"/>
    <col min="10290" max="10290" width="14.42578125" style="1" customWidth="1"/>
    <col min="10291" max="10291" width="15" style="1" customWidth="1"/>
    <col min="10292" max="10292" width="2.7109375" style="1" customWidth="1"/>
    <col min="10293" max="10293" width="11.7109375" style="1" customWidth="1"/>
    <col min="10294" max="10294" width="11.5703125" style="1" customWidth="1"/>
    <col min="10295" max="10295" width="2.28515625" style="1" customWidth="1"/>
    <col min="10296" max="10296" width="41" style="1" customWidth="1"/>
    <col min="10297" max="10297" width="14.28515625" style="1" customWidth="1"/>
    <col min="10298" max="10299" width="11.5703125" style="1" customWidth="1"/>
    <col min="10300" max="10300" width="21.85546875" style="1" customWidth="1"/>
    <col min="10301" max="10492" width="11.42578125" style="1"/>
    <col min="10493" max="10493" width="21.85546875" style="1" customWidth="1"/>
    <col min="10494" max="10494" width="13.85546875" style="1" customWidth="1"/>
    <col min="10495" max="10495" width="38.7109375" style="1" customWidth="1"/>
    <col min="10496" max="10496" width="3" style="1" bestFit="1" customWidth="1"/>
    <col min="10497" max="10497" width="32.28515625" style="1" customWidth="1"/>
    <col min="10498" max="10498" width="46.28515625" style="1" customWidth="1"/>
    <col min="10499" max="10499" width="19" style="1" customWidth="1"/>
    <col min="10500" max="10500" width="0" style="1" hidden="1" customWidth="1"/>
    <col min="10501" max="10501" width="17.7109375" style="1" customWidth="1"/>
    <col min="10502" max="10502" width="0" style="1" hidden="1" customWidth="1"/>
    <col min="10503" max="10503" width="22.28515625" style="1" customWidth="1"/>
    <col min="10504" max="10504" width="5.28515625" style="1" customWidth="1"/>
    <col min="10505" max="10505" width="36.28515625" style="1" customWidth="1"/>
    <col min="10506" max="10506" width="5.7109375" style="1" customWidth="1"/>
    <col min="10507" max="10507" width="0" style="1" hidden="1" customWidth="1"/>
    <col min="10508" max="10508" width="20.7109375" style="1" customWidth="1"/>
    <col min="10509" max="10509" width="4.85546875" style="1" customWidth="1"/>
    <col min="10510" max="10510" width="0" style="1" hidden="1" customWidth="1"/>
    <col min="10511" max="10511" width="24.7109375" style="1" customWidth="1"/>
    <col min="10512" max="10512" width="12.28515625" style="1" customWidth="1"/>
    <col min="10513" max="10513" width="0" style="1" hidden="1" customWidth="1"/>
    <col min="10514" max="10514" width="3.42578125" style="1" customWidth="1"/>
    <col min="10515" max="10515" width="0" style="1" hidden="1" customWidth="1"/>
    <col min="10516" max="10516" width="17.7109375" style="1" customWidth="1"/>
    <col min="10517" max="10517" width="3.42578125" style="1" customWidth="1"/>
    <col min="10518" max="10518" width="0" style="1" hidden="1" customWidth="1"/>
    <col min="10519" max="10519" width="23.7109375" style="1" customWidth="1"/>
    <col min="10520" max="10520" width="10" style="1" customWidth="1"/>
    <col min="10521" max="10521" width="0" style="1" hidden="1" customWidth="1"/>
    <col min="10522" max="10523" width="14.7109375" style="1" customWidth="1"/>
    <col min="10524" max="10524" width="12.85546875" style="1" customWidth="1"/>
    <col min="10525" max="10525" width="3.28515625" style="1" customWidth="1"/>
    <col min="10526" max="10526" width="30.28515625" style="1" customWidth="1"/>
    <col min="10527" max="10527" width="5" style="1" customWidth="1"/>
    <col min="10528" max="10528" width="0" style="1" hidden="1" customWidth="1"/>
    <col min="10529" max="10529" width="14.28515625" style="1" customWidth="1"/>
    <col min="10530" max="10530" width="5.7109375" style="1" customWidth="1"/>
    <col min="10531" max="10531" width="0" style="1" hidden="1" customWidth="1"/>
    <col min="10532" max="10532" width="17.28515625" style="1" customWidth="1"/>
    <col min="10533" max="10533" width="12.7109375" style="1" customWidth="1"/>
    <col min="10534" max="10534" width="0" style="1" hidden="1" customWidth="1"/>
    <col min="10535" max="10535" width="5.28515625" style="1" customWidth="1"/>
    <col min="10536" max="10536" width="0" style="1" hidden="1" customWidth="1"/>
    <col min="10537" max="10537" width="17" style="1" customWidth="1"/>
    <col min="10538" max="10538" width="6.28515625" style="1" customWidth="1"/>
    <col min="10539" max="10539" width="0" style="1" hidden="1" customWidth="1"/>
    <col min="10540" max="10540" width="14.28515625" style="1" customWidth="1"/>
    <col min="10541" max="10541" width="7.5703125" style="1" customWidth="1"/>
    <col min="10542" max="10542" width="0" style="1" hidden="1" customWidth="1"/>
    <col min="10543" max="10544" width="14.28515625" style="1" customWidth="1"/>
    <col min="10545" max="10545" width="20.85546875" style="1" customWidth="1"/>
    <col min="10546" max="10546" width="14.42578125" style="1" customWidth="1"/>
    <col min="10547" max="10547" width="15" style="1" customWidth="1"/>
    <col min="10548" max="10548" width="2.7109375" style="1" customWidth="1"/>
    <col min="10549" max="10549" width="11.7109375" style="1" customWidth="1"/>
    <col min="10550" max="10550" width="11.5703125" style="1" customWidth="1"/>
    <col min="10551" max="10551" width="2.28515625" style="1" customWidth="1"/>
    <col min="10552" max="10552" width="41" style="1" customWidth="1"/>
    <col min="10553" max="10553" width="14.28515625" style="1" customWidth="1"/>
    <col min="10554" max="10555" width="11.5703125" style="1" customWidth="1"/>
    <col min="10556" max="10556" width="21.85546875" style="1" customWidth="1"/>
    <col min="10557" max="10748" width="11.42578125" style="1"/>
    <col min="10749" max="10749" width="21.85546875" style="1" customWidth="1"/>
    <col min="10750" max="10750" width="13.85546875" style="1" customWidth="1"/>
    <col min="10751" max="10751" width="38.7109375" style="1" customWidth="1"/>
    <col min="10752" max="10752" width="3" style="1" bestFit="1" customWidth="1"/>
    <col min="10753" max="10753" width="32.28515625" style="1" customWidth="1"/>
    <col min="10754" max="10754" width="46.28515625" style="1" customWidth="1"/>
    <col min="10755" max="10755" width="19" style="1" customWidth="1"/>
    <col min="10756" max="10756" width="0" style="1" hidden="1" customWidth="1"/>
    <col min="10757" max="10757" width="17.7109375" style="1" customWidth="1"/>
    <col min="10758" max="10758" width="0" style="1" hidden="1" customWidth="1"/>
    <col min="10759" max="10759" width="22.28515625" style="1" customWidth="1"/>
    <col min="10760" max="10760" width="5.28515625" style="1" customWidth="1"/>
    <col min="10761" max="10761" width="36.28515625" style="1" customWidth="1"/>
    <col min="10762" max="10762" width="5.7109375" style="1" customWidth="1"/>
    <col min="10763" max="10763" width="0" style="1" hidden="1" customWidth="1"/>
    <col min="10764" max="10764" width="20.7109375" style="1" customWidth="1"/>
    <col min="10765" max="10765" width="4.85546875" style="1" customWidth="1"/>
    <col min="10766" max="10766" width="0" style="1" hidden="1" customWidth="1"/>
    <col min="10767" max="10767" width="24.7109375" style="1" customWidth="1"/>
    <col min="10768" max="10768" width="12.28515625" style="1" customWidth="1"/>
    <col min="10769" max="10769" width="0" style="1" hidden="1" customWidth="1"/>
    <col min="10770" max="10770" width="3.42578125" style="1" customWidth="1"/>
    <col min="10771" max="10771" width="0" style="1" hidden="1" customWidth="1"/>
    <col min="10772" max="10772" width="17.7109375" style="1" customWidth="1"/>
    <col min="10773" max="10773" width="3.42578125" style="1" customWidth="1"/>
    <col min="10774" max="10774" width="0" style="1" hidden="1" customWidth="1"/>
    <col min="10775" max="10775" width="23.7109375" style="1" customWidth="1"/>
    <col min="10776" max="10776" width="10" style="1" customWidth="1"/>
    <col min="10777" max="10777" width="0" style="1" hidden="1" customWidth="1"/>
    <col min="10778" max="10779" width="14.7109375" style="1" customWidth="1"/>
    <col min="10780" max="10780" width="12.85546875" style="1" customWidth="1"/>
    <col min="10781" max="10781" width="3.28515625" style="1" customWidth="1"/>
    <col min="10782" max="10782" width="30.28515625" style="1" customWidth="1"/>
    <col min="10783" max="10783" width="5" style="1" customWidth="1"/>
    <col min="10784" max="10784" width="0" style="1" hidden="1" customWidth="1"/>
    <col min="10785" max="10785" width="14.28515625" style="1" customWidth="1"/>
    <col min="10786" max="10786" width="5.7109375" style="1" customWidth="1"/>
    <col min="10787" max="10787" width="0" style="1" hidden="1" customWidth="1"/>
    <col min="10788" max="10788" width="17.28515625" style="1" customWidth="1"/>
    <col min="10789" max="10789" width="12.7109375" style="1" customWidth="1"/>
    <col min="10790" max="10790" width="0" style="1" hidden="1" customWidth="1"/>
    <col min="10791" max="10791" width="5.28515625" style="1" customWidth="1"/>
    <col min="10792" max="10792" width="0" style="1" hidden="1" customWidth="1"/>
    <col min="10793" max="10793" width="17" style="1" customWidth="1"/>
    <col min="10794" max="10794" width="6.28515625" style="1" customWidth="1"/>
    <col min="10795" max="10795" width="0" style="1" hidden="1" customWidth="1"/>
    <col min="10796" max="10796" width="14.28515625" style="1" customWidth="1"/>
    <col min="10797" max="10797" width="7.5703125" style="1" customWidth="1"/>
    <col min="10798" max="10798" width="0" style="1" hidden="1" customWidth="1"/>
    <col min="10799" max="10800" width="14.28515625" style="1" customWidth="1"/>
    <col min="10801" max="10801" width="20.85546875" style="1" customWidth="1"/>
    <col min="10802" max="10802" width="14.42578125" style="1" customWidth="1"/>
    <col min="10803" max="10803" width="15" style="1" customWidth="1"/>
    <col min="10804" max="10804" width="2.7109375" style="1" customWidth="1"/>
    <col min="10805" max="10805" width="11.7109375" style="1" customWidth="1"/>
    <col min="10806" max="10806" width="11.5703125" style="1" customWidth="1"/>
    <col min="10807" max="10807" width="2.28515625" style="1" customWidth="1"/>
    <col min="10808" max="10808" width="41" style="1" customWidth="1"/>
    <col min="10809" max="10809" width="14.28515625" style="1" customWidth="1"/>
    <col min="10810" max="10811" width="11.5703125" style="1" customWidth="1"/>
    <col min="10812" max="10812" width="21.85546875" style="1" customWidth="1"/>
    <col min="10813" max="11004" width="11.42578125" style="1"/>
    <col min="11005" max="11005" width="21.85546875" style="1" customWidth="1"/>
    <col min="11006" max="11006" width="13.85546875" style="1" customWidth="1"/>
    <col min="11007" max="11007" width="38.7109375" style="1" customWidth="1"/>
    <col min="11008" max="11008" width="3" style="1" bestFit="1" customWidth="1"/>
    <col min="11009" max="11009" width="32.28515625" style="1" customWidth="1"/>
    <col min="11010" max="11010" width="46.28515625" style="1" customWidth="1"/>
    <col min="11011" max="11011" width="19" style="1" customWidth="1"/>
    <col min="11012" max="11012" width="0" style="1" hidden="1" customWidth="1"/>
    <col min="11013" max="11013" width="17.7109375" style="1" customWidth="1"/>
    <col min="11014" max="11014" width="0" style="1" hidden="1" customWidth="1"/>
    <col min="11015" max="11015" width="22.28515625" style="1" customWidth="1"/>
    <col min="11016" max="11016" width="5.28515625" style="1" customWidth="1"/>
    <col min="11017" max="11017" width="36.28515625" style="1" customWidth="1"/>
    <col min="11018" max="11018" width="5.7109375" style="1" customWidth="1"/>
    <col min="11019" max="11019" width="0" style="1" hidden="1" customWidth="1"/>
    <col min="11020" max="11020" width="20.7109375" style="1" customWidth="1"/>
    <col min="11021" max="11021" width="4.85546875" style="1" customWidth="1"/>
    <col min="11022" max="11022" width="0" style="1" hidden="1" customWidth="1"/>
    <col min="11023" max="11023" width="24.7109375" style="1" customWidth="1"/>
    <col min="11024" max="11024" width="12.28515625" style="1" customWidth="1"/>
    <col min="11025" max="11025" width="0" style="1" hidden="1" customWidth="1"/>
    <col min="11026" max="11026" width="3.42578125" style="1" customWidth="1"/>
    <col min="11027" max="11027" width="0" style="1" hidden="1" customWidth="1"/>
    <col min="11028" max="11028" width="17.7109375" style="1" customWidth="1"/>
    <col min="11029" max="11029" width="3.42578125" style="1" customWidth="1"/>
    <col min="11030" max="11030" width="0" style="1" hidden="1" customWidth="1"/>
    <col min="11031" max="11031" width="23.7109375" style="1" customWidth="1"/>
    <col min="11032" max="11032" width="10" style="1" customWidth="1"/>
    <col min="11033" max="11033" width="0" style="1" hidden="1" customWidth="1"/>
    <col min="11034" max="11035" width="14.7109375" style="1" customWidth="1"/>
    <col min="11036" max="11036" width="12.85546875" style="1" customWidth="1"/>
    <col min="11037" max="11037" width="3.28515625" style="1" customWidth="1"/>
    <col min="11038" max="11038" width="30.28515625" style="1" customWidth="1"/>
    <col min="11039" max="11039" width="5" style="1" customWidth="1"/>
    <col min="11040" max="11040" width="0" style="1" hidden="1" customWidth="1"/>
    <col min="11041" max="11041" width="14.28515625" style="1" customWidth="1"/>
    <col min="11042" max="11042" width="5.7109375" style="1" customWidth="1"/>
    <col min="11043" max="11043" width="0" style="1" hidden="1" customWidth="1"/>
    <col min="11044" max="11044" width="17.28515625" style="1" customWidth="1"/>
    <col min="11045" max="11045" width="12.7109375" style="1" customWidth="1"/>
    <col min="11046" max="11046" width="0" style="1" hidden="1" customWidth="1"/>
    <col min="11047" max="11047" width="5.28515625" style="1" customWidth="1"/>
    <col min="11048" max="11048" width="0" style="1" hidden="1" customWidth="1"/>
    <col min="11049" max="11049" width="17" style="1" customWidth="1"/>
    <col min="11050" max="11050" width="6.28515625" style="1" customWidth="1"/>
    <col min="11051" max="11051" width="0" style="1" hidden="1" customWidth="1"/>
    <col min="11052" max="11052" width="14.28515625" style="1" customWidth="1"/>
    <col min="11053" max="11053" width="7.5703125" style="1" customWidth="1"/>
    <col min="11054" max="11054" width="0" style="1" hidden="1" customWidth="1"/>
    <col min="11055" max="11056" width="14.28515625" style="1" customWidth="1"/>
    <col min="11057" max="11057" width="20.85546875" style="1" customWidth="1"/>
    <col min="11058" max="11058" width="14.42578125" style="1" customWidth="1"/>
    <col min="11059" max="11059" width="15" style="1" customWidth="1"/>
    <col min="11060" max="11060" width="2.7109375" style="1" customWidth="1"/>
    <col min="11061" max="11061" width="11.7109375" style="1" customWidth="1"/>
    <col min="11062" max="11062" width="11.5703125" style="1" customWidth="1"/>
    <col min="11063" max="11063" width="2.28515625" style="1" customWidth="1"/>
    <col min="11064" max="11064" width="41" style="1" customWidth="1"/>
    <col min="11065" max="11065" width="14.28515625" style="1" customWidth="1"/>
    <col min="11066" max="11067" width="11.5703125" style="1" customWidth="1"/>
    <col min="11068" max="11068" width="21.85546875" style="1" customWidth="1"/>
    <col min="11069" max="11260" width="11.42578125" style="1"/>
    <col min="11261" max="11261" width="21.85546875" style="1" customWidth="1"/>
    <col min="11262" max="11262" width="13.85546875" style="1" customWidth="1"/>
    <col min="11263" max="11263" width="38.7109375" style="1" customWidth="1"/>
    <col min="11264" max="11264" width="3" style="1" bestFit="1" customWidth="1"/>
    <col min="11265" max="11265" width="32.28515625" style="1" customWidth="1"/>
    <col min="11266" max="11266" width="46.28515625" style="1" customWidth="1"/>
    <col min="11267" max="11267" width="19" style="1" customWidth="1"/>
    <col min="11268" max="11268" width="0" style="1" hidden="1" customWidth="1"/>
    <col min="11269" max="11269" width="17.7109375" style="1" customWidth="1"/>
    <col min="11270" max="11270" width="0" style="1" hidden="1" customWidth="1"/>
    <col min="11271" max="11271" width="22.28515625" style="1" customWidth="1"/>
    <col min="11272" max="11272" width="5.28515625" style="1" customWidth="1"/>
    <col min="11273" max="11273" width="36.28515625" style="1" customWidth="1"/>
    <col min="11274" max="11274" width="5.7109375" style="1" customWidth="1"/>
    <col min="11275" max="11275" width="0" style="1" hidden="1" customWidth="1"/>
    <col min="11276" max="11276" width="20.7109375" style="1" customWidth="1"/>
    <col min="11277" max="11277" width="4.85546875" style="1" customWidth="1"/>
    <col min="11278" max="11278" width="0" style="1" hidden="1" customWidth="1"/>
    <col min="11279" max="11279" width="24.7109375" style="1" customWidth="1"/>
    <col min="11280" max="11280" width="12.28515625" style="1" customWidth="1"/>
    <col min="11281" max="11281" width="0" style="1" hidden="1" customWidth="1"/>
    <col min="11282" max="11282" width="3.42578125" style="1" customWidth="1"/>
    <col min="11283" max="11283" width="0" style="1" hidden="1" customWidth="1"/>
    <col min="11284" max="11284" width="17.7109375" style="1" customWidth="1"/>
    <col min="11285" max="11285" width="3.42578125" style="1" customWidth="1"/>
    <col min="11286" max="11286" width="0" style="1" hidden="1" customWidth="1"/>
    <col min="11287" max="11287" width="23.7109375" style="1" customWidth="1"/>
    <col min="11288" max="11288" width="10" style="1" customWidth="1"/>
    <col min="11289" max="11289" width="0" style="1" hidden="1" customWidth="1"/>
    <col min="11290" max="11291" width="14.7109375" style="1" customWidth="1"/>
    <col min="11292" max="11292" width="12.85546875" style="1" customWidth="1"/>
    <col min="11293" max="11293" width="3.28515625" style="1" customWidth="1"/>
    <col min="11294" max="11294" width="30.28515625" style="1" customWidth="1"/>
    <col min="11295" max="11295" width="5" style="1" customWidth="1"/>
    <col min="11296" max="11296" width="0" style="1" hidden="1" customWidth="1"/>
    <col min="11297" max="11297" width="14.28515625" style="1" customWidth="1"/>
    <col min="11298" max="11298" width="5.7109375" style="1" customWidth="1"/>
    <col min="11299" max="11299" width="0" style="1" hidden="1" customWidth="1"/>
    <col min="11300" max="11300" width="17.28515625" style="1" customWidth="1"/>
    <col min="11301" max="11301" width="12.7109375" style="1" customWidth="1"/>
    <col min="11302" max="11302" width="0" style="1" hidden="1" customWidth="1"/>
    <col min="11303" max="11303" width="5.28515625" style="1" customWidth="1"/>
    <col min="11304" max="11304" width="0" style="1" hidden="1" customWidth="1"/>
    <col min="11305" max="11305" width="17" style="1" customWidth="1"/>
    <col min="11306" max="11306" width="6.28515625" style="1" customWidth="1"/>
    <col min="11307" max="11307" width="0" style="1" hidden="1" customWidth="1"/>
    <col min="11308" max="11308" width="14.28515625" style="1" customWidth="1"/>
    <col min="11309" max="11309" width="7.5703125" style="1" customWidth="1"/>
    <col min="11310" max="11310" width="0" style="1" hidden="1" customWidth="1"/>
    <col min="11311" max="11312" width="14.28515625" style="1" customWidth="1"/>
    <col min="11313" max="11313" width="20.85546875" style="1" customWidth="1"/>
    <col min="11314" max="11314" width="14.42578125" style="1" customWidth="1"/>
    <col min="11315" max="11315" width="15" style="1" customWidth="1"/>
    <col min="11316" max="11316" width="2.7109375" style="1" customWidth="1"/>
    <col min="11317" max="11317" width="11.7109375" style="1" customWidth="1"/>
    <col min="11318" max="11318" width="11.5703125" style="1" customWidth="1"/>
    <col min="11319" max="11319" width="2.28515625" style="1" customWidth="1"/>
    <col min="11320" max="11320" width="41" style="1" customWidth="1"/>
    <col min="11321" max="11321" width="14.28515625" style="1" customWidth="1"/>
    <col min="11322" max="11323" width="11.5703125" style="1" customWidth="1"/>
    <col min="11324" max="11324" width="21.85546875" style="1" customWidth="1"/>
    <col min="11325" max="11516" width="11.42578125" style="1"/>
    <col min="11517" max="11517" width="21.85546875" style="1" customWidth="1"/>
    <col min="11518" max="11518" width="13.85546875" style="1" customWidth="1"/>
    <col min="11519" max="11519" width="38.7109375" style="1" customWidth="1"/>
    <col min="11520" max="11520" width="3" style="1" bestFit="1" customWidth="1"/>
    <col min="11521" max="11521" width="32.28515625" style="1" customWidth="1"/>
    <col min="11522" max="11522" width="46.28515625" style="1" customWidth="1"/>
    <col min="11523" max="11523" width="19" style="1" customWidth="1"/>
    <col min="11524" max="11524" width="0" style="1" hidden="1" customWidth="1"/>
    <col min="11525" max="11525" width="17.7109375" style="1" customWidth="1"/>
    <col min="11526" max="11526" width="0" style="1" hidden="1" customWidth="1"/>
    <col min="11527" max="11527" width="22.28515625" style="1" customWidth="1"/>
    <col min="11528" max="11528" width="5.28515625" style="1" customWidth="1"/>
    <col min="11529" max="11529" width="36.28515625" style="1" customWidth="1"/>
    <col min="11530" max="11530" width="5.7109375" style="1" customWidth="1"/>
    <col min="11531" max="11531" width="0" style="1" hidden="1" customWidth="1"/>
    <col min="11532" max="11532" width="20.7109375" style="1" customWidth="1"/>
    <col min="11533" max="11533" width="4.85546875" style="1" customWidth="1"/>
    <col min="11534" max="11534" width="0" style="1" hidden="1" customWidth="1"/>
    <col min="11535" max="11535" width="24.7109375" style="1" customWidth="1"/>
    <col min="11536" max="11536" width="12.28515625" style="1" customWidth="1"/>
    <col min="11537" max="11537" width="0" style="1" hidden="1" customWidth="1"/>
    <col min="11538" max="11538" width="3.42578125" style="1" customWidth="1"/>
    <col min="11539" max="11539" width="0" style="1" hidden="1" customWidth="1"/>
    <col min="11540" max="11540" width="17.7109375" style="1" customWidth="1"/>
    <col min="11541" max="11541" width="3.42578125" style="1" customWidth="1"/>
    <col min="11542" max="11542" width="0" style="1" hidden="1" customWidth="1"/>
    <col min="11543" max="11543" width="23.7109375" style="1" customWidth="1"/>
    <col min="11544" max="11544" width="10" style="1" customWidth="1"/>
    <col min="11545" max="11545" width="0" style="1" hidden="1" customWidth="1"/>
    <col min="11546" max="11547" width="14.7109375" style="1" customWidth="1"/>
    <col min="11548" max="11548" width="12.85546875" style="1" customWidth="1"/>
    <col min="11549" max="11549" width="3.28515625" style="1" customWidth="1"/>
    <col min="11550" max="11550" width="30.28515625" style="1" customWidth="1"/>
    <col min="11551" max="11551" width="5" style="1" customWidth="1"/>
    <col min="11552" max="11552" width="0" style="1" hidden="1" customWidth="1"/>
    <col min="11553" max="11553" width="14.28515625" style="1" customWidth="1"/>
    <col min="11554" max="11554" width="5.7109375" style="1" customWidth="1"/>
    <col min="11555" max="11555" width="0" style="1" hidden="1" customWidth="1"/>
    <col min="11556" max="11556" width="17.28515625" style="1" customWidth="1"/>
    <col min="11557" max="11557" width="12.7109375" style="1" customWidth="1"/>
    <col min="11558" max="11558" width="0" style="1" hidden="1" customWidth="1"/>
    <col min="11559" max="11559" width="5.28515625" style="1" customWidth="1"/>
    <col min="11560" max="11560" width="0" style="1" hidden="1" customWidth="1"/>
    <col min="11561" max="11561" width="17" style="1" customWidth="1"/>
    <col min="11562" max="11562" width="6.28515625" style="1" customWidth="1"/>
    <col min="11563" max="11563" width="0" style="1" hidden="1" customWidth="1"/>
    <col min="11564" max="11564" width="14.28515625" style="1" customWidth="1"/>
    <col min="11565" max="11565" width="7.5703125" style="1" customWidth="1"/>
    <col min="11566" max="11566" width="0" style="1" hidden="1" customWidth="1"/>
    <col min="11567" max="11568" width="14.28515625" style="1" customWidth="1"/>
    <col min="11569" max="11569" width="20.85546875" style="1" customWidth="1"/>
    <col min="11570" max="11570" width="14.42578125" style="1" customWidth="1"/>
    <col min="11571" max="11571" width="15" style="1" customWidth="1"/>
    <col min="11572" max="11572" width="2.7109375" style="1" customWidth="1"/>
    <col min="11573" max="11573" width="11.7109375" style="1" customWidth="1"/>
    <col min="11574" max="11574" width="11.5703125" style="1" customWidth="1"/>
    <col min="11575" max="11575" width="2.28515625" style="1" customWidth="1"/>
    <col min="11576" max="11576" width="41" style="1" customWidth="1"/>
    <col min="11577" max="11577" width="14.28515625" style="1" customWidth="1"/>
    <col min="11578" max="11579" width="11.5703125" style="1" customWidth="1"/>
    <col min="11580" max="11580" width="21.85546875" style="1" customWidth="1"/>
    <col min="11581" max="11772" width="11.42578125" style="1"/>
    <col min="11773" max="11773" width="21.85546875" style="1" customWidth="1"/>
    <col min="11774" max="11774" width="13.85546875" style="1" customWidth="1"/>
    <col min="11775" max="11775" width="38.7109375" style="1" customWidth="1"/>
    <col min="11776" max="11776" width="3" style="1" bestFit="1" customWidth="1"/>
    <col min="11777" max="11777" width="32.28515625" style="1" customWidth="1"/>
    <col min="11778" max="11778" width="46.28515625" style="1" customWidth="1"/>
    <col min="11779" max="11779" width="19" style="1" customWidth="1"/>
    <col min="11780" max="11780" width="0" style="1" hidden="1" customWidth="1"/>
    <col min="11781" max="11781" width="17.7109375" style="1" customWidth="1"/>
    <col min="11782" max="11782" width="0" style="1" hidden="1" customWidth="1"/>
    <col min="11783" max="11783" width="22.28515625" style="1" customWidth="1"/>
    <col min="11784" max="11784" width="5.28515625" style="1" customWidth="1"/>
    <col min="11785" max="11785" width="36.28515625" style="1" customWidth="1"/>
    <col min="11786" max="11786" width="5.7109375" style="1" customWidth="1"/>
    <col min="11787" max="11787" width="0" style="1" hidden="1" customWidth="1"/>
    <col min="11788" max="11788" width="20.7109375" style="1" customWidth="1"/>
    <col min="11789" max="11789" width="4.85546875" style="1" customWidth="1"/>
    <col min="11790" max="11790" width="0" style="1" hidden="1" customWidth="1"/>
    <col min="11791" max="11791" width="24.7109375" style="1" customWidth="1"/>
    <col min="11792" max="11792" width="12.28515625" style="1" customWidth="1"/>
    <col min="11793" max="11793" width="0" style="1" hidden="1" customWidth="1"/>
    <col min="11794" max="11794" width="3.42578125" style="1" customWidth="1"/>
    <col min="11795" max="11795" width="0" style="1" hidden="1" customWidth="1"/>
    <col min="11796" max="11796" width="17.7109375" style="1" customWidth="1"/>
    <col min="11797" max="11797" width="3.42578125" style="1" customWidth="1"/>
    <col min="11798" max="11798" width="0" style="1" hidden="1" customWidth="1"/>
    <col min="11799" max="11799" width="23.7109375" style="1" customWidth="1"/>
    <col min="11800" max="11800" width="10" style="1" customWidth="1"/>
    <col min="11801" max="11801" width="0" style="1" hidden="1" customWidth="1"/>
    <col min="11802" max="11803" width="14.7109375" style="1" customWidth="1"/>
    <col min="11804" max="11804" width="12.85546875" style="1" customWidth="1"/>
    <col min="11805" max="11805" width="3.28515625" style="1" customWidth="1"/>
    <col min="11806" max="11806" width="30.28515625" style="1" customWidth="1"/>
    <col min="11807" max="11807" width="5" style="1" customWidth="1"/>
    <col min="11808" max="11808" width="0" style="1" hidden="1" customWidth="1"/>
    <col min="11809" max="11809" width="14.28515625" style="1" customWidth="1"/>
    <col min="11810" max="11810" width="5.7109375" style="1" customWidth="1"/>
    <col min="11811" max="11811" width="0" style="1" hidden="1" customWidth="1"/>
    <col min="11812" max="11812" width="17.28515625" style="1" customWidth="1"/>
    <col min="11813" max="11813" width="12.7109375" style="1" customWidth="1"/>
    <col min="11814" max="11814" width="0" style="1" hidden="1" customWidth="1"/>
    <col min="11815" max="11815" width="5.28515625" style="1" customWidth="1"/>
    <col min="11816" max="11816" width="0" style="1" hidden="1" customWidth="1"/>
    <col min="11817" max="11817" width="17" style="1" customWidth="1"/>
    <col min="11818" max="11818" width="6.28515625" style="1" customWidth="1"/>
    <col min="11819" max="11819" width="0" style="1" hidden="1" customWidth="1"/>
    <col min="11820" max="11820" width="14.28515625" style="1" customWidth="1"/>
    <col min="11821" max="11821" width="7.5703125" style="1" customWidth="1"/>
    <col min="11822" max="11822" width="0" style="1" hidden="1" customWidth="1"/>
    <col min="11823" max="11824" width="14.28515625" style="1" customWidth="1"/>
    <col min="11825" max="11825" width="20.85546875" style="1" customWidth="1"/>
    <col min="11826" max="11826" width="14.42578125" style="1" customWidth="1"/>
    <col min="11827" max="11827" width="15" style="1" customWidth="1"/>
    <col min="11828" max="11828" width="2.7109375" style="1" customWidth="1"/>
    <col min="11829" max="11829" width="11.7109375" style="1" customWidth="1"/>
    <col min="11830" max="11830" width="11.5703125" style="1" customWidth="1"/>
    <col min="11831" max="11831" width="2.28515625" style="1" customWidth="1"/>
    <col min="11832" max="11832" width="41" style="1" customWidth="1"/>
    <col min="11833" max="11833" width="14.28515625" style="1" customWidth="1"/>
    <col min="11834" max="11835" width="11.5703125" style="1" customWidth="1"/>
    <col min="11836" max="11836" width="21.85546875" style="1" customWidth="1"/>
    <col min="11837" max="12028" width="11.42578125" style="1"/>
    <col min="12029" max="12029" width="21.85546875" style="1" customWidth="1"/>
    <col min="12030" max="12030" width="13.85546875" style="1" customWidth="1"/>
    <col min="12031" max="12031" width="38.7109375" style="1" customWidth="1"/>
    <col min="12032" max="12032" width="3" style="1" bestFit="1" customWidth="1"/>
    <col min="12033" max="12033" width="32.28515625" style="1" customWidth="1"/>
    <col min="12034" max="12034" width="46.28515625" style="1" customWidth="1"/>
    <col min="12035" max="12035" width="19" style="1" customWidth="1"/>
    <col min="12036" max="12036" width="0" style="1" hidden="1" customWidth="1"/>
    <col min="12037" max="12037" width="17.7109375" style="1" customWidth="1"/>
    <col min="12038" max="12038" width="0" style="1" hidden="1" customWidth="1"/>
    <col min="12039" max="12039" width="22.28515625" style="1" customWidth="1"/>
    <col min="12040" max="12040" width="5.28515625" style="1" customWidth="1"/>
    <col min="12041" max="12041" width="36.28515625" style="1" customWidth="1"/>
    <col min="12042" max="12042" width="5.7109375" style="1" customWidth="1"/>
    <col min="12043" max="12043" width="0" style="1" hidden="1" customWidth="1"/>
    <col min="12044" max="12044" width="20.7109375" style="1" customWidth="1"/>
    <col min="12045" max="12045" width="4.85546875" style="1" customWidth="1"/>
    <col min="12046" max="12046" width="0" style="1" hidden="1" customWidth="1"/>
    <col min="12047" max="12047" width="24.7109375" style="1" customWidth="1"/>
    <col min="12048" max="12048" width="12.28515625" style="1" customWidth="1"/>
    <col min="12049" max="12049" width="0" style="1" hidden="1" customWidth="1"/>
    <col min="12050" max="12050" width="3.42578125" style="1" customWidth="1"/>
    <col min="12051" max="12051" width="0" style="1" hidden="1" customWidth="1"/>
    <col min="12052" max="12052" width="17.7109375" style="1" customWidth="1"/>
    <col min="12053" max="12053" width="3.42578125" style="1" customWidth="1"/>
    <col min="12054" max="12054" width="0" style="1" hidden="1" customWidth="1"/>
    <col min="12055" max="12055" width="23.7109375" style="1" customWidth="1"/>
    <col min="12056" max="12056" width="10" style="1" customWidth="1"/>
    <col min="12057" max="12057" width="0" style="1" hidden="1" customWidth="1"/>
    <col min="12058" max="12059" width="14.7109375" style="1" customWidth="1"/>
    <col min="12060" max="12060" width="12.85546875" style="1" customWidth="1"/>
    <col min="12061" max="12061" width="3.28515625" style="1" customWidth="1"/>
    <col min="12062" max="12062" width="30.28515625" style="1" customWidth="1"/>
    <col min="12063" max="12063" width="5" style="1" customWidth="1"/>
    <col min="12064" max="12064" width="0" style="1" hidden="1" customWidth="1"/>
    <col min="12065" max="12065" width="14.28515625" style="1" customWidth="1"/>
    <col min="12066" max="12066" width="5.7109375" style="1" customWidth="1"/>
    <col min="12067" max="12067" width="0" style="1" hidden="1" customWidth="1"/>
    <col min="12068" max="12068" width="17.28515625" style="1" customWidth="1"/>
    <col min="12069" max="12069" width="12.7109375" style="1" customWidth="1"/>
    <col min="12070" max="12070" width="0" style="1" hidden="1" customWidth="1"/>
    <col min="12071" max="12071" width="5.28515625" style="1" customWidth="1"/>
    <col min="12072" max="12072" width="0" style="1" hidden="1" customWidth="1"/>
    <col min="12073" max="12073" width="17" style="1" customWidth="1"/>
    <col min="12074" max="12074" width="6.28515625" style="1" customWidth="1"/>
    <col min="12075" max="12075" width="0" style="1" hidden="1" customWidth="1"/>
    <col min="12076" max="12076" width="14.28515625" style="1" customWidth="1"/>
    <col min="12077" max="12077" width="7.5703125" style="1" customWidth="1"/>
    <col min="12078" max="12078" width="0" style="1" hidden="1" customWidth="1"/>
    <col min="12079" max="12080" width="14.28515625" style="1" customWidth="1"/>
    <col min="12081" max="12081" width="20.85546875" style="1" customWidth="1"/>
    <col min="12082" max="12082" width="14.42578125" style="1" customWidth="1"/>
    <col min="12083" max="12083" width="15" style="1" customWidth="1"/>
    <col min="12084" max="12084" width="2.7109375" style="1" customWidth="1"/>
    <col min="12085" max="12085" width="11.7109375" style="1" customWidth="1"/>
    <col min="12086" max="12086" width="11.5703125" style="1" customWidth="1"/>
    <col min="12087" max="12087" width="2.28515625" style="1" customWidth="1"/>
    <col min="12088" max="12088" width="41" style="1" customWidth="1"/>
    <col min="12089" max="12089" width="14.28515625" style="1" customWidth="1"/>
    <col min="12090" max="12091" width="11.5703125" style="1" customWidth="1"/>
    <col min="12092" max="12092" width="21.85546875" style="1" customWidth="1"/>
    <col min="12093" max="12284" width="11.42578125" style="1"/>
    <col min="12285" max="12285" width="21.85546875" style="1" customWidth="1"/>
    <col min="12286" max="12286" width="13.85546875" style="1" customWidth="1"/>
    <col min="12287" max="12287" width="38.7109375" style="1" customWidth="1"/>
    <col min="12288" max="12288" width="3" style="1" bestFit="1" customWidth="1"/>
    <col min="12289" max="12289" width="32.28515625" style="1" customWidth="1"/>
    <col min="12290" max="12290" width="46.28515625" style="1" customWidth="1"/>
    <col min="12291" max="12291" width="19" style="1" customWidth="1"/>
    <col min="12292" max="12292" width="0" style="1" hidden="1" customWidth="1"/>
    <col min="12293" max="12293" width="17.7109375" style="1" customWidth="1"/>
    <col min="12294" max="12294" width="0" style="1" hidden="1" customWidth="1"/>
    <col min="12295" max="12295" width="22.28515625" style="1" customWidth="1"/>
    <col min="12296" max="12296" width="5.28515625" style="1" customWidth="1"/>
    <col min="12297" max="12297" width="36.28515625" style="1" customWidth="1"/>
    <col min="12298" max="12298" width="5.7109375" style="1" customWidth="1"/>
    <col min="12299" max="12299" width="0" style="1" hidden="1" customWidth="1"/>
    <col min="12300" max="12300" width="20.7109375" style="1" customWidth="1"/>
    <col min="12301" max="12301" width="4.85546875" style="1" customWidth="1"/>
    <col min="12302" max="12302" width="0" style="1" hidden="1" customWidth="1"/>
    <col min="12303" max="12303" width="24.7109375" style="1" customWidth="1"/>
    <col min="12304" max="12304" width="12.28515625" style="1" customWidth="1"/>
    <col min="12305" max="12305" width="0" style="1" hidden="1" customWidth="1"/>
    <col min="12306" max="12306" width="3.42578125" style="1" customWidth="1"/>
    <col min="12307" max="12307" width="0" style="1" hidden="1" customWidth="1"/>
    <col min="12308" max="12308" width="17.7109375" style="1" customWidth="1"/>
    <col min="12309" max="12309" width="3.42578125" style="1" customWidth="1"/>
    <col min="12310" max="12310" width="0" style="1" hidden="1" customWidth="1"/>
    <col min="12311" max="12311" width="23.7109375" style="1" customWidth="1"/>
    <col min="12312" max="12312" width="10" style="1" customWidth="1"/>
    <col min="12313" max="12313" width="0" style="1" hidden="1" customWidth="1"/>
    <col min="12314" max="12315" width="14.7109375" style="1" customWidth="1"/>
    <col min="12316" max="12316" width="12.85546875" style="1" customWidth="1"/>
    <col min="12317" max="12317" width="3.28515625" style="1" customWidth="1"/>
    <col min="12318" max="12318" width="30.28515625" style="1" customWidth="1"/>
    <col min="12319" max="12319" width="5" style="1" customWidth="1"/>
    <col min="12320" max="12320" width="0" style="1" hidden="1" customWidth="1"/>
    <col min="12321" max="12321" width="14.28515625" style="1" customWidth="1"/>
    <col min="12322" max="12322" width="5.7109375" style="1" customWidth="1"/>
    <col min="12323" max="12323" width="0" style="1" hidden="1" customWidth="1"/>
    <col min="12324" max="12324" width="17.28515625" style="1" customWidth="1"/>
    <col min="12325" max="12325" width="12.7109375" style="1" customWidth="1"/>
    <col min="12326" max="12326" width="0" style="1" hidden="1" customWidth="1"/>
    <col min="12327" max="12327" width="5.28515625" style="1" customWidth="1"/>
    <col min="12328" max="12328" width="0" style="1" hidden="1" customWidth="1"/>
    <col min="12329" max="12329" width="17" style="1" customWidth="1"/>
    <col min="12330" max="12330" width="6.28515625" style="1" customWidth="1"/>
    <col min="12331" max="12331" width="0" style="1" hidden="1" customWidth="1"/>
    <col min="12332" max="12332" width="14.28515625" style="1" customWidth="1"/>
    <col min="12333" max="12333" width="7.5703125" style="1" customWidth="1"/>
    <col min="12334" max="12334" width="0" style="1" hidden="1" customWidth="1"/>
    <col min="12335" max="12336" width="14.28515625" style="1" customWidth="1"/>
    <col min="12337" max="12337" width="20.85546875" style="1" customWidth="1"/>
    <col min="12338" max="12338" width="14.42578125" style="1" customWidth="1"/>
    <col min="12339" max="12339" width="15" style="1" customWidth="1"/>
    <col min="12340" max="12340" width="2.7109375" style="1" customWidth="1"/>
    <col min="12341" max="12341" width="11.7109375" style="1" customWidth="1"/>
    <col min="12342" max="12342" width="11.5703125" style="1" customWidth="1"/>
    <col min="12343" max="12343" width="2.28515625" style="1" customWidth="1"/>
    <col min="12344" max="12344" width="41" style="1" customWidth="1"/>
    <col min="12345" max="12345" width="14.28515625" style="1" customWidth="1"/>
    <col min="12346" max="12347" width="11.5703125" style="1" customWidth="1"/>
    <col min="12348" max="12348" width="21.85546875" style="1" customWidth="1"/>
    <col min="12349" max="12540" width="11.42578125" style="1"/>
    <col min="12541" max="12541" width="21.85546875" style="1" customWidth="1"/>
    <col min="12542" max="12542" width="13.85546875" style="1" customWidth="1"/>
    <col min="12543" max="12543" width="38.7109375" style="1" customWidth="1"/>
    <col min="12544" max="12544" width="3" style="1" bestFit="1" customWidth="1"/>
    <col min="12545" max="12545" width="32.28515625" style="1" customWidth="1"/>
    <col min="12546" max="12546" width="46.28515625" style="1" customWidth="1"/>
    <col min="12547" max="12547" width="19" style="1" customWidth="1"/>
    <col min="12548" max="12548" width="0" style="1" hidden="1" customWidth="1"/>
    <col min="12549" max="12549" width="17.7109375" style="1" customWidth="1"/>
    <col min="12550" max="12550" width="0" style="1" hidden="1" customWidth="1"/>
    <col min="12551" max="12551" width="22.28515625" style="1" customWidth="1"/>
    <col min="12552" max="12552" width="5.28515625" style="1" customWidth="1"/>
    <col min="12553" max="12553" width="36.28515625" style="1" customWidth="1"/>
    <col min="12554" max="12554" width="5.7109375" style="1" customWidth="1"/>
    <col min="12555" max="12555" width="0" style="1" hidden="1" customWidth="1"/>
    <col min="12556" max="12556" width="20.7109375" style="1" customWidth="1"/>
    <col min="12557" max="12557" width="4.85546875" style="1" customWidth="1"/>
    <col min="12558" max="12558" width="0" style="1" hidden="1" customWidth="1"/>
    <col min="12559" max="12559" width="24.7109375" style="1" customWidth="1"/>
    <col min="12560" max="12560" width="12.28515625" style="1" customWidth="1"/>
    <col min="12561" max="12561" width="0" style="1" hidden="1" customWidth="1"/>
    <col min="12562" max="12562" width="3.42578125" style="1" customWidth="1"/>
    <col min="12563" max="12563" width="0" style="1" hidden="1" customWidth="1"/>
    <col min="12564" max="12564" width="17.7109375" style="1" customWidth="1"/>
    <col min="12565" max="12565" width="3.42578125" style="1" customWidth="1"/>
    <col min="12566" max="12566" width="0" style="1" hidden="1" customWidth="1"/>
    <col min="12567" max="12567" width="23.7109375" style="1" customWidth="1"/>
    <col min="12568" max="12568" width="10" style="1" customWidth="1"/>
    <col min="12569" max="12569" width="0" style="1" hidden="1" customWidth="1"/>
    <col min="12570" max="12571" width="14.7109375" style="1" customWidth="1"/>
    <col min="12572" max="12572" width="12.85546875" style="1" customWidth="1"/>
    <col min="12573" max="12573" width="3.28515625" style="1" customWidth="1"/>
    <col min="12574" max="12574" width="30.28515625" style="1" customWidth="1"/>
    <col min="12575" max="12575" width="5" style="1" customWidth="1"/>
    <col min="12576" max="12576" width="0" style="1" hidden="1" customWidth="1"/>
    <col min="12577" max="12577" width="14.28515625" style="1" customWidth="1"/>
    <col min="12578" max="12578" width="5.7109375" style="1" customWidth="1"/>
    <col min="12579" max="12579" width="0" style="1" hidden="1" customWidth="1"/>
    <col min="12580" max="12580" width="17.28515625" style="1" customWidth="1"/>
    <col min="12581" max="12581" width="12.7109375" style="1" customWidth="1"/>
    <col min="12582" max="12582" width="0" style="1" hidden="1" customWidth="1"/>
    <col min="12583" max="12583" width="5.28515625" style="1" customWidth="1"/>
    <col min="12584" max="12584" width="0" style="1" hidden="1" customWidth="1"/>
    <col min="12585" max="12585" width="17" style="1" customWidth="1"/>
    <col min="12586" max="12586" width="6.28515625" style="1" customWidth="1"/>
    <col min="12587" max="12587" width="0" style="1" hidden="1" customWidth="1"/>
    <col min="12588" max="12588" width="14.28515625" style="1" customWidth="1"/>
    <col min="12589" max="12589" width="7.5703125" style="1" customWidth="1"/>
    <col min="12590" max="12590" width="0" style="1" hidden="1" customWidth="1"/>
    <col min="12591" max="12592" width="14.28515625" style="1" customWidth="1"/>
    <col min="12593" max="12593" width="20.85546875" style="1" customWidth="1"/>
    <col min="12594" max="12594" width="14.42578125" style="1" customWidth="1"/>
    <col min="12595" max="12595" width="15" style="1" customWidth="1"/>
    <col min="12596" max="12596" width="2.7109375" style="1" customWidth="1"/>
    <col min="12597" max="12597" width="11.7109375" style="1" customWidth="1"/>
    <col min="12598" max="12598" width="11.5703125" style="1" customWidth="1"/>
    <col min="12599" max="12599" width="2.28515625" style="1" customWidth="1"/>
    <col min="12600" max="12600" width="41" style="1" customWidth="1"/>
    <col min="12601" max="12601" width="14.28515625" style="1" customWidth="1"/>
    <col min="12602" max="12603" width="11.5703125" style="1" customWidth="1"/>
    <col min="12604" max="12604" width="21.85546875" style="1" customWidth="1"/>
    <col min="12605" max="12796" width="11.42578125" style="1"/>
    <col min="12797" max="12797" width="21.85546875" style="1" customWidth="1"/>
    <col min="12798" max="12798" width="13.85546875" style="1" customWidth="1"/>
    <col min="12799" max="12799" width="38.7109375" style="1" customWidth="1"/>
    <col min="12800" max="12800" width="3" style="1" bestFit="1" customWidth="1"/>
    <col min="12801" max="12801" width="32.28515625" style="1" customWidth="1"/>
    <col min="12802" max="12802" width="46.28515625" style="1" customWidth="1"/>
    <col min="12803" max="12803" width="19" style="1" customWidth="1"/>
    <col min="12804" max="12804" width="0" style="1" hidden="1" customWidth="1"/>
    <col min="12805" max="12805" width="17.7109375" style="1" customWidth="1"/>
    <col min="12806" max="12806" width="0" style="1" hidden="1" customWidth="1"/>
    <col min="12807" max="12807" width="22.28515625" style="1" customWidth="1"/>
    <col min="12808" max="12808" width="5.28515625" style="1" customWidth="1"/>
    <col min="12809" max="12809" width="36.28515625" style="1" customWidth="1"/>
    <col min="12810" max="12810" width="5.7109375" style="1" customWidth="1"/>
    <col min="12811" max="12811" width="0" style="1" hidden="1" customWidth="1"/>
    <col min="12812" max="12812" width="20.7109375" style="1" customWidth="1"/>
    <col min="12813" max="12813" width="4.85546875" style="1" customWidth="1"/>
    <col min="12814" max="12814" width="0" style="1" hidden="1" customWidth="1"/>
    <col min="12815" max="12815" width="24.7109375" style="1" customWidth="1"/>
    <col min="12816" max="12816" width="12.28515625" style="1" customWidth="1"/>
    <col min="12817" max="12817" width="0" style="1" hidden="1" customWidth="1"/>
    <col min="12818" max="12818" width="3.42578125" style="1" customWidth="1"/>
    <col min="12819" max="12819" width="0" style="1" hidden="1" customWidth="1"/>
    <col min="12820" max="12820" width="17.7109375" style="1" customWidth="1"/>
    <col min="12821" max="12821" width="3.42578125" style="1" customWidth="1"/>
    <col min="12822" max="12822" width="0" style="1" hidden="1" customWidth="1"/>
    <col min="12823" max="12823" width="23.7109375" style="1" customWidth="1"/>
    <col min="12824" max="12824" width="10" style="1" customWidth="1"/>
    <col min="12825" max="12825" width="0" style="1" hidden="1" customWidth="1"/>
    <col min="12826" max="12827" width="14.7109375" style="1" customWidth="1"/>
    <col min="12828" max="12828" width="12.85546875" style="1" customWidth="1"/>
    <col min="12829" max="12829" width="3.28515625" style="1" customWidth="1"/>
    <col min="12830" max="12830" width="30.28515625" style="1" customWidth="1"/>
    <col min="12831" max="12831" width="5" style="1" customWidth="1"/>
    <col min="12832" max="12832" width="0" style="1" hidden="1" customWidth="1"/>
    <col min="12833" max="12833" width="14.28515625" style="1" customWidth="1"/>
    <col min="12834" max="12834" width="5.7109375" style="1" customWidth="1"/>
    <col min="12835" max="12835" width="0" style="1" hidden="1" customWidth="1"/>
    <col min="12836" max="12836" width="17.28515625" style="1" customWidth="1"/>
    <col min="12837" max="12837" width="12.7109375" style="1" customWidth="1"/>
    <col min="12838" max="12838" width="0" style="1" hidden="1" customWidth="1"/>
    <col min="12839" max="12839" width="5.28515625" style="1" customWidth="1"/>
    <col min="12840" max="12840" width="0" style="1" hidden="1" customWidth="1"/>
    <col min="12841" max="12841" width="17" style="1" customWidth="1"/>
    <col min="12842" max="12842" width="6.28515625" style="1" customWidth="1"/>
    <col min="12843" max="12843" width="0" style="1" hidden="1" customWidth="1"/>
    <col min="12844" max="12844" width="14.28515625" style="1" customWidth="1"/>
    <col min="12845" max="12845" width="7.5703125" style="1" customWidth="1"/>
    <col min="12846" max="12846" width="0" style="1" hidden="1" customWidth="1"/>
    <col min="12847" max="12848" width="14.28515625" style="1" customWidth="1"/>
    <col min="12849" max="12849" width="20.85546875" style="1" customWidth="1"/>
    <col min="12850" max="12850" width="14.42578125" style="1" customWidth="1"/>
    <col min="12851" max="12851" width="15" style="1" customWidth="1"/>
    <col min="12852" max="12852" width="2.7109375" style="1" customWidth="1"/>
    <col min="12853" max="12853" width="11.7109375" style="1" customWidth="1"/>
    <col min="12854" max="12854" width="11.5703125" style="1" customWidth="1"/>
    <col min="12855" max="12855" width="2.28515625" style="1" customWidth="1"/>
    <col min="12856" max="12856" width="41" style="1" customWidth="1"/>
    <col min="12857" max="12857" width="14.28515625" style="1" customWidth="1"/>
    <col min="12858" max="12859" width="11.5703125" style="1" customWidth="1"/>
    <col min="12860" max="12860" width="21.85546875" style="1" customWidth="1"/>
    <col min="12861" max="13052" width="11.42578125" style="1"/>
    <col min="13053" max="13053" width="21.85546875" style="1" customWidth="1"/>
    <col min="13054" max="13054" width="13.85546875" style="1" customWidth="1"/>
    <col min="13055" max="13055" width="38.7109375" style="1" customWidth="1"/>
    <col min="13056" max="13056" width="3" style="1" bestFit="1" customWidth="1"/>
    <col min="13057" max="13057" width="32.28515625" style="1" customWidth="1"/>
    <col min="13058" max="13058" width="46.28515625" style="1" customWidth="1"/>
    <col min="13059" max="13059" width="19" style="1" customWidth="1"/>
    <col min="13060" max="13060" width="0" style="1" hidden="1" customWidth="1"/>
    <col min="13061" max="13061" width="17.7109375" style="1" customWidth="1"/>
    <col min="13062" max="13062" width="0" style="1" hidden="1" customWidth="1"/>
    <col min="13063" max="13063" width="22.28515625" style="1" customWidth="1"/>
    <col min="13064" max="13064" width="5.28515625" style="1" customWidth="1"/>
    <col min="13065" max="13065" width="36.28515625" style="1" customWidth="1"/>
    <col min="13066" max="13066" width="5.7109375" style="1" customWidth="1"/>
    <col min="13067" max="13067" width="0" style="1" hidden="1" customWidth="1"/>
    <col min="13068" max="13068" width="20.7109375" style="1" customWidth="1"/>
    <col min="13069" max="13069" width="4.85546875" style="1" customWidth="1"/>
    <col min="13070" max="13070" width="0" style="1" hidden="1" customWidth="1"/>
    <col min="13071" max="13071" width="24.7109375" style="1" customWidth="1"/>
    <col min="13072" max="13072" width="12.28515625" style="1" customWidth="1"/>
    <col min="13073" max="13073" width="0" style="1" hidden="1" customWidth="1"/>
    <col min="13074" max="13074" width="3.42578125" style="1" customWidth="1"/>
    <col min="13075" max="13075" width="0" style="1" hidden="1" customWidth="1"/>
    <col min="13076" max="13076" width="17.7109375" style="1" customWidth="1"/>
    <col min="13077" max="13077" width="3.42578125" style="1" customWidth="1"/>
    <col min="13078" max="13078" width="0" style="1" hidden="1" customWidth="1"/>
    <col min="13079" max="13079" width="23.7109375" style="1" customWidth="1"/>
    <col min="13080" max="13080" width="10" style="1" customWidth="1"/>
    <col min="13081" max="13081" width="0" style="1" hidden="1" customWidth="1"/>
    <col min="13082" max="13083" width="14.7109375" style="1" customWidth="1"/>
    <col min="13084" max="13084" width="12.85546875" style="1" customWidth="1"/>
    <col min="13085" max="13085" width="3.28515625" style="1" customWidth="1"/>
    <col min="13086" max="13086" width="30.28515625" style="1" customWidth="1"/>
    <col min="13087" max="13087" width="5" style="1" customWidth="1"/>
    <col min="13088" max="13088" width="0" style="1" hidden="1" customWidth="1"/>
    <col min="13089" max="13089" width="14.28515625" style="1" customWidth="1"/>
    <col min="13090" max="13090" width="5.7109375" style="1" customWidth="1"/>
    <col min="13091" max="13091" width="0" style="1" hidden="1" customWidth="1"/>
    <col min="13092" max="13092" width="17.28515625" style="1" customWidth="1"/>
    <col min="13093" max="13093" width="12.7109375" style="1" customWidth="1"/>
    <col min="13094" max="13094" width="0" style="1" hidden="1" customWidth="1"/>
    <col min="13095" max="13095" width="5.28515625" style="1" customWidth="1"/>
    <col min="13096" max="13096" width="0" style="1" hidden="1" customWidth="1"/>
    <col min="13097" max="13097" width="17" style="1" customWidth="1"/>
    <col min="13098" max="13098" width="6.28515625" style="1" customWidth="1"/>
    <col min="13099" max="13099" width="0" style="1" hidden="1" customWidth="1"/>
    <col min="13100" max="13100" width="14.28515625" style="1" customWidth="1"/>
    <col min="13101" max="13101" width="7.5703125" style="1" customWidth="1"/>
    <col min="13102" max="13102" width="0" style="1" hidden="1" customWidth="1"/>
    <col min="13103" max="13104" width="14.28515625" style="1" customWidth="1"/>
    <col min="13105" max="13105" width="20.85546875" style="1" customWidth="1"/>
    <col min="13106" max="13106" width="14.42578125" style="1" customWidth="1"/>
    <col min="13107" max="13107" width="15" style="1" customWidth="1"/>
    <col min="13108" max="13108" width="2.7109375" style="1" customWidth="1"/>
    <col min="13109" max="13109" width="11.7109375" style="1" customWidth="1"/>
    <col min="13110" max="13110" width="11.5703125" style="1" customWidth="1"/>
    <col min="13111" max="13111" width="2.28515625" style="1" customWidth="1"/>
    <col min="13112" max="13112" width="41" style="1" customWidth="1"/>
    <col min="13113" max="13113" width="14.28515625" style="1" customWidth="1"/>
    <col min="13114" max="13115" width="11.5703125" style="1" customWidth="1"/>
    <col min="13116" max="13116" width="21.85546875" style="1" customWidth="1"/>
    <col min="13117" max="13308" width="11.42578125" style="1"/>
    <col min="13309" max="13309" width="21.85546875" style="1" customWidth="1"/>
    <col min="13310" max="13310" width="13.85546875" style="1" customWidth="1"/>
    <col min="13311" max="13311" width="38.7109375" style="1" customWidth="1"/>
    <col min="13312" max="13312" width="3" style="1" bestFit="1" customWidth="1"/>
    <col min="13313" max="13313" width="32.28515625" style="1" customWidth="1"/>
    <col min="13314" max="13314" width="46.28515625" style="1" customWidth="1"/>
    <col min="13315" max="13315" width="19" style="1" customWidth="1"/>
    <col min="13316" max="13316" width="0" style="1" hidden="1" customWidth="1"/>
    <col min="13317" max="13317" width="17.7109375" style="1" customWidth="1"/>
    <col min="13318" max="13318" width="0" style="1" hidden="1" customWidth="1"/>
    <col min="13319" max="13319" width="22.28515625" style="1" customWidth="1"/>
    <col min="13320" max="13320" width="5.28515625" style="1" customWidth="1"/>
    <col min="13321" max="13321" width="36.28515625" style="1" customWidth="1"/>
    <col min="13322" max="13322" width="5.7109375" style="1" customWidth="1"/>
    <col min="13323" max="13323" width="0" style="1" hidden="1" customWidth="1"/>
    <col min="13324" max="13324" width="20.7109375" style="1" customWidth="1"/>
    <col min="13325" max="13325" width="4.85546875" style="1" customWidth="1"/>
    <col min="13326" max="13326" width="0" style="1" hidden="1" customWidth="1"/>
    <col min="13327" max="13327" width="24.7109375" style="1" customWidth="1"/>
    <col min="13328" max="13328" width="12.28515625" style="1" customWidth="1"/>
    <col min="13329" max="13329" width="0" style="1" hidden="1" customWidth="1"/>
    <col min="13330" max="13330" width="3.42578125" style="1" customWidth="1"/>
    <col min="13331" max="13331" width="0" style="1" hidden="1" customWidth="1"/>
    <col min="13332" max="13332" width="17.7109375" style="1" customWidth="1"/>
    <col min="13333" max="13333" width="3.42578125" style="1" customWidth="1"/>
    <col min="13334" max="13334" width="0" style="1" hidden="1" customWidth="1"/>
    <col min="13335" max="13335" width="23.7109375" style="1" customWidth="1"/>
    <col min="13336" max="13336" width="10" style="1" customWidth="1"/>
    <col min="13337" max="13337" width="0" style="1" hidden="1" customWidth="1"/>
    <col min="13338" max="13339" width="14.7109375" style="1" customWidth="1"/>
    <col min="13340" max="13340" width="12.85546875" style="1" customWidth="1"/>
    <col min="13341" max="13341" width="3.28515625" style="1" customWidth="1"/>
    <col min="13342" max="13342" width="30.28515625" style="1" customWidth="1"/>
    <col min="13343" max="13343" width="5" style="1" customWidth="1"/>
    <col min="13344" max="13344" width="0" style="1" hidden="1" customWidth="1"/>
    <col min="13345" max="13345" width="14.28515625" style="1" customWidth="1"/>
    <col min="13346" max="13346" width="5.7109375" style="1" customWidth="1"/>
    <col min="13347" max="13347" width="0" style="1" hidden="1" customWidth="1"/>
    <col min="13348" max="13348" width="17.28515625" style="1" customWidth="1"/>
    <col min="13349" max="13349" width="12.7109375" style="1" customWidth="1"/>
    <col min="13350" max="13350" width="0" style="1" hidden="1" customWidth="1"/>
    <col min="13351" max="13351" width="5.28515625" style="1" customWidth="1"/>
    <col min="13352" max="13352" width="0" style="1" hidden="1" customWidth="1"/>
    <col min="13353" max="13353" width="17" style="1" customWidth="1"/>
    <col min="13354" max="13354" width="6.28515625" style="1" customWidth="1"/>
    <col min="13355" max="13355" width="0" style="1" hidden="1" customWidth="1"/>
    <col min="13356" max="13356" width="14.28515625" style="1" customWidth="1"/>
    <col min="13357" max="13357" width="7.5703125" style="1" customWidth="1"/>
    <col min="13358" max="13358" width="0" style="1" hidden="1" customWidth="1"/>
    <col min="13359" max="13360" width="14.28515625" style="1" customWidth="1"/>
    <col min="13361" max="13361" width="20.85546875" style="1" customWidth="1"/>
    <col min="13362" max="13362" width="14.42578125" style="1" customWidth="1"/>
    <col min="13363" max="13363" width="15" style="1" customWidth="1"/>
    <col min="13364" max="13364" width="2.7109375" style="1" customWidth="1"/>
    <col min="13365" max="13365" width="11.7109375" style="1" customWidth="1"/>
    <col min="13366" max="13366" width="11.5703125" style="1" customWidth="1"/>
    <col min="13367" max="13367" width="2.28515625" style="1" customWidth="1"/>
    <col min="13368" max="13368" width="41" style="1" customWidth="1"/>
    <col min="13369" max="13369" width="14.28515625" style="1" customWidth="1"/>
    <col min="13370" max="13371" width="11.5703125" style="1" customWidth="1"/>
    <col min="13372" max="13372" width="21.85546875" style="1" customWidth="1"/>
    <col min="13373" max="13564" width="11.42578125" style="1"/>
    <col min="13565" max="13565" width="21.85546875" style="1" customWidth="1"/>
    <col min="13566" max="13566" width="13.85546875" style="1" customWidth="1"/>
    <col min="13567" max="13567" width="38.7109375" style="1" customWidth="1"/>
    <col min="13568" max="13568" width="3" style="1" bestFit="1" customWidth="1"/>
    <col min="13569" max="13569" width="32.28515625" style="1" customWidth="1"/>
    <col min="13570" max="13570" width="46.28515625" style="1" customWidth="1"/>
    <col min="13571" max="13571" width="19" style="1" customWidth="1"/>
    <col min="13572" max="13572" width="0" style="1" hidden="1" customWidth="1"/>
    <col min="13573" max="13573" width="17.7109375" style="1" customWidth="1"/>
    <col min="13574" max="13574" width="0" style="1" hidden="1" customWidth="1"/>
    <col min="13575" max="13575" width="22.28515625" style="1" customWidth="1"/>
    <col min="13576" max="13576" width="5.28515625" style="1" customWidth="1"/>
    <col min="13577" max="13577" width="36.28515625" style="1" customWidth="1"/>
    <col min="13578" max="13578" width="5.7109375" style="1" customWidth="1"/>
    <col min="13579" max="13579" width="0" style="1" hidden="1" customWidth="1"/>
    <col min="13580" max="13580" width="20.7109375" style="1" customWidth="1"/>
    <col min="13581" max="13581" width="4.85546875" style="1" customWidth="1"/>
    <col min="13582" max="13582" width="0" style="1" hidden="1" customWidth="1"/>
    <col min="13583" max="13583" width="24.7109375" style="1" customWidth="1"/>
    <col min="13584" max="13584" width="12.28515625" style="1" customWidth="1"/>
    <col min="13585" max="13585" width="0" style="1" hidden="1" customWidth="1"/>
    <col min="13586" max="13586" width="3.42578125" style="1" customWidth="1"/>
    <col min="13587" max="13587" width="0" style="1" hidden="1" customWidth="1"/>
    <col min="13588" max="13588" width="17.7109375" style="1" customWidth="1"/>
    <col min="13589" max="13589" width="3.42578125" style="1" customWidth="1"/>
    <col min="13590" max="13590" width="0" style="1" hidden="1" customWidth="1"/>
    <col min="13591" max="13591" width="23.7109375" style="1" customWidth="1"/>
    <col min="13592" max="13592" width="10" style="1" customWidth="1"/>
    <col min="13593" max="13593" width="0" style="1" hidden="1" customWidth="1"/>
    <col min="13594" max="13595" width="14.7109375" style="1" customWidth="1"/>
    <col min="13596" max="13596" width="12.85546875" style="1" customWidth="1"/>
    <col min="13597" max="13597" width="3.28515625" style="1" customWidth="1"/>
    <col min="13598" max="13598" width="30.28515625" style="1" customWidth="1"/>
    <col min="13599" max="13599" width="5" style="1" customWidth="1"/>
    <col min="13600" max="13600" width="0" style="1" hidden="1" customWidth="1"/>
    <col min="13601" max="13601" width="14.28515625" style="1" customWidth="1"/>
    <col min="13602" max="13602" width="5.7109375" style="1" customWidth="1"/>
    <col min="13603" max="13603" width="0" style="1" hidden="1" customWidth="1"/>
    <col min="13604" max="13604" width="17.28515625" style="1" customWidth="1"/>
    <col min="13605" max="13605" width="12.7109375" style="1" customWidth="1"/>
    <col min="13606" max="13606" width="0" style="1" hidden="1" customWidth="1"/>
    <col min="13607" max="13607" width="5.28515625" style="1" customWidth="1"/>
    <col min="13608" max="13608" width="0" style="1" hidden="1" customWidth="1"/>
    <col min="13609" max="13609" width="17" style="1" customWidth="1"/>
    <col min="13610" max="13610" width="6.28515625" style="1" customWidth="1"/>
    <col min="13611" max="13611" width="0" style="1" hidden="1" customWidth="1"/>
    <col min="13612" max="13612" width="14.28515625" style="1" customWidth="1"/>
    <col min="13613" max="13613" width="7.5703125" style="1" customWidth="1"/>
    <col min="13614" max="13614" width="0" style="1" hidden="1" customWidth="1"/>
    <col min="13615" max="13616" width="14.28515625" style="1" customWidth="1"/>
    <col min="13617" max="13617" width="20.85546875" style="1" customWidth="1"/>
    <col min="13618" max="13618" width="14.42578125" style="1" customWidth="1"/>
    <col min="13619" max="13619" width="15" style="1" customWidth="1"/>
    <col min="13620" max="13620" width="2.7109375" style="1" customWidth="1"/>
    <col min="13621" max="13621" width="11.7109375" style="1" customWidth="1"/>
    <col min="13622" max="13622" width="11.5703125" style="1" customWidth="1"/>
    <col min="13623" max="13623" width="2.28515625" style="1" customWidth="1"/>
    <col min="13624" max="13624" width="41" style="1" customWidth="1"/>
    <col min="13625" max="13625" width="14.28515625" style="1" customWidth="1"/>
    <col min="13626" max="13627" width="11.5703125" style="1" customWidth="1"/>
    <col min="13628" max="13628" width="21.85546875" style="1" customWidth="1"/>
    <col min="13629" max="13820" width="11.42578125" style="1"/>
    <col min="13821" max="13821" width="21.85546875" style="1" customWidth="1"/>
    <col min="13822" max="13822" width="13.85546875" style="1" customWidth="1"/>
    <col min="13823" max="13823" width="38.7109375" style="1" customWidth="1"/>
    <col min="13824" max="13824" width="3" style="1" bestFit="1" customWidth="1"/>
    <col min="13825" max="13825" width="32.28515625" style="1" customWidth="1"/>
    <col min="13826" max="13826" width="46.28515625" style="1" customWidth="1"/>
    <col min="13827" max="13827" width="19" style="1" customWidth="1"/>
    <col min="13828" max="13828" width="0" style="1" hidden="1" customWidth="1"/>
    <col min="13829" max="13829" width="17.7109375" style="1" customWidth="1"/>
    <col min="13830" max="13830" width="0" style="1" hidden="1" customWidth="1"/>
    <col min="13831" max="13831" width="22.28515625" style="1" customWidth="1"/>
    <col min="13832" max="13832" width="5.28515625" style="1" customWidth="1"/>
    <col min="13833" max="13833" width="36.28515625" style="1" customWidth="1"/>
    <col min="13834" max="13834" width="5.7109375" style="1" customWidth="1"/>
    <col min="13835" max="13835" width="0" style="1" hidden="1" customWidth="1"/>
    <col min="13836" max="13836" width="20.7109375" style="1" customWidth="1"/>
    <col min="13837" max="13837" width="4.85546875" style="1" customWidth="1"/>
    <col min="13838" max="13838" width="0" style="1" hidden="1" customWidth="1"/>
    <col min="13839" max="13839" width="24.7109375" style="1" customWidth="1"/>
    <col min="13840" max="13840" width="12.28515625" style="1" customWidth="1"/>
    <col min="13841" max="13841" width="0" style="1" hidden="1" customWidth="1"/>
    <col min="13842" max="13842" width="3.42578125" style="1" customWidth="1"/>
    <col min="13843" max="13843" width="0" style="1" hidden="1" customWidth="1"/>
    <col min="13844" max="13844" width="17.7109375" style="1" customWidth="1"/>
    <col min="13845" max="13845" width="3.42578125" style="1" customWidth="1"/>
    <col min="13846" max="13846" width="0" style="1" hidden="1" customWidth="1"/>
    <col min="13847" max="13847" width="23.7109375" style="1" customWidth="1"/>
    <col min="13848" max="13848" width="10" style="1" customWidth="1"/>
    <col min="13849" max="13849" width="0" style="1" hidden="1" customWidth="1"/>
    <col min="13850" max="13851" width="14.7109375" style="1" customWidth="1"/>
    <col min="13852" max="13852" width="12.85546875" style="1" customWidth="1"/>
    <col min="13853" max="13853" width="3.28515625" style="1" customWidth="1"/>
    <col min="13854" max="13854" width="30.28515625" style="1" customWidth="1"/>
    <col min="13855" max="13855" width="5" style="1" customWidth="1"/>
    <col min="13856" max="13856" width="0" style="1" hidden="1" customWidth="1"/>
    <col min="13857" max="13857" width="14.28515625" style="1" customWidth="1"/>
    <col min="13858" max="13858" width="5.7109375" style="1" customWidth="1"/>
    <col min="13859" max="13859" width="0" style="1" hidden="1" customWidth="1"/>
    <col min="13860" max="13860" width="17.28515625" style="1" customWidth="1"/>
    <col min="13861" max="13861" width="12.7109375" style="1" customWidth="1"/>
    <col min="13862" max="13862" width="0" style="1" hidden="1" customWidth="1"/>
    <col min="13863" max="13863" width="5.28515625" style="1" customWidth="1"/>
    <col min="13864" max="13864" width="0" style="1" hidden="1" customWidth="1"/>
    <col min="13865" max="13865" width="17" style="1" customWidth="1"/>
    <col min="13866" max="13866" width="6.28515625" style="1" customWidth="1"/>
    <col min="13867" max="13867" width="0" style="1" hidden="1" customWidth="1"/>
    <col min="13868" max="13868" width="14.28515625" style="1" customWidth="1"/>
    <col min="13869" max="13869" width="7.5703125" style="1" customWidth="1"/>
    <col min="13870" max="13870" width="0" style="1" hidden="1" customWidth="1"/>
    <col min="13871" max="13872" width="14.28515625" style="1" customWidth="1"/>
    <col min="13873" max="13873" width="20.85546875" style="1" customWidth="1"/>
    <col min="13874" max="13874" width="14.42578125" style="1" customWidth="1"/>
    <col min="13875" max="13875" width="15" style="1" customWidth="1"/>
    <col min="13876" max="13876" width="2.7109375" style="1" customWidth="1"/>
    <col min="13877" max="13877" width="11.7109375" style="1" customWidth="1"/>
    <col min="13878" max="13878" width="11.5703125" style="1" customWidth="1"/>
    <col min="13879" max="13879" width="2.28515625" style="1" customWidth="1"/>
    <col min="13880" max="13880" width="41" style="1" customWidth="1"/>
    <col min="13881" max="13881" width="14.28515625" style="1" customWidth="1"/>
    <col min="13882" max="13883" width="11.5703125" style="1" customWidth="1"/>
    <col min="13884" max="13884" width="21.85546875" style="1" customWidth="1"/>
    <col min="13885" max="14076" width="11.42578125" style="1"/>
    <col min="14077" max="14077" width="21.85546875" style="1" customWidth="1"/>
    <col min="14078" max="14078" width="13.85546875" style="1" customWidth="1"/>
    <col min="14079" max="14079" width="38.7109375" style="1" customWidth="1"/>
    <col min="14080" max="14080" width="3" style="1" bestFit="1" customWidth="1"/>
    <col min="14081" max="14081" width="32.28515625" style="1" customWidth="1"/>
    <col min="14082" max="14082" width="46.28515625" style="1" customWidth="1"/>
    <col min="14083" max="14083" width="19" style="1" customWidth="1"/>
    <col min="14084" max="14084" width="0" style="1" hidden="1" customWidth="1"/>
    <col min="14085" max="14085" width="17.7109375" style="1" customWidth="1"/>
    <col min="14086" max="14086" width="0" style="1" hidden="1" customWidth="1"/>
    <col min="14087" max="14087" width="22.28515625" style="1" customWidth="1"/>
    <col min="14088" max="14088" width="5.28515625" style="1" customWidth="1"/>
    <col min="14089" max="14089" width="36.28515625" style="1" customWidth="1"/>
    <col min="14090" max="14090" width="5.7109375" style="1" customWidth="1"/>
    <col min="14091" max="14091" width="0" style="1" hidden="1" customWidth="1"/>
    <col min="14092" max="14092" width="20.7109375" style="1" customWidth="1"/>
    <col min="14093" max="14093" width="4.85546875" style="1" customWidth="1"/>
    <col min="14094" max="14094" width="0" style="1" hidden="1" customWidth="1"/>
    <col min="14095" max="14095" width="24.7109375" style="1" customWidth="1"/>
    <col min="14096" max="14096" width="12.28515625" style="1" customWidth="1"/>
    <col min="14097" max="14097" width="0" style="1" hidden="1" customWidth="1"/>
    <col min="14098" max="14098" width="3.42578125" style="1" customWidth="1"/>
    <col min="14099" max="14099" width="0" style="1" hidden="1" customWidth="1"/>
    <col min="14100" max="14100" width="17.7109375" style="1" customWidth="1"/>
    <col min="14101" max="14101" width="3.42578125" style="1" customWidth="1"/>
    <col min="14102" max="14102" width="0" style="1" hidden="1" customWidth="1"/>
    <col min="14103" max="14103" width="23.7109375" style="1" customWidth="1"/>
    <col min="14104" max="14104" width="10" style="1" customWidth="1"/>
    <col min="14105" max="14105" width="0" style="1" hidden="1" customWidth="1"/>
    <col min="14106" max="14107" width="14.7109375" style="1" customWidth="1"/>
    <col min="14108" max="14108" width="12.85546875" style="1" customWidth="1"/>
    <col min="14109" max="14109" width="3.28515625" style="1" customWidth="1"/>
    <col min="14110" max="14110" width="30.28515625" style="1" customWidth="1"/>
    <col min="14111" max="14111" width="5" style="1" customWidth="1"/>
    <col min="14112" max="14112" width="0" style="1" hidden="1" customWidth="1"/>
    <col min="14113" max="14113" width="14.28515625" style="1" customWidth="1"/>
    <col min="14114" max="14114" width="5.7109375" style="1" customWidth="1"/>
    <col min="14115" max="14115" width="0" style="1" hidden="1" customWidth="1"/>
    <col min="14116" max="14116" width="17.28515625" style="1" customWidth="1"/>
    <col min="14117" max="14117" width="12.7109375" style="1" customWidth="1"/>
    <col min="14118" max="14118" width="0" style="1" hidden="1" customWidth="1"/>
    <col min="14119" max="14119" width="5.28515625" style="1" customWidth="1"/>
    <col min="14120" max="14120" width="0" style="1" hidden="1" customWidth="1"/>
    <col min="14121" max="14121" width="17" style="1" customWidth="1"/>
    <col min="14122" max="14122" width="6.28515625" style="1" customWidth="1"/>
    <col min="14123" max="14123" width="0" style="1" hidden="1" customWidth="1"/>
    <col min="14124" max="14124" width="14.28515625" style="1" customWidth="1"/>
    <col min="14125" max="14125" width="7.5703125" style="1" customWidth="1"/>
    <col min="14126" max="14126" width="0" style="1" hidden="1" customWidth="1"/>
    <col min="14127" max="14128" width="14.28515625" style="1" customWidth="1"/>
    <col min="14129" max="14129" width="20.85546875" style="1" customWidth="1"/>
    <col min="14130" max="14130" width="14.42578125" style="1" customWidth="1"/>
    <col min="14131" max="14131" width="15" style="1" customWidth="1"/>
    <col min="14132" max="14132" width="2.7109375" style="1" customWidth="1"/>
    <col min="14133" max="14133" width="11.7109375" style="1" customWidth="1"/>
    <col min="14134" max="14134" width="11.5703125" style="1" customWidth="1"/>
    <col min="14135" max="14135" width="2.28515625" style="1" customWidth="1"/>
    <col min="14136" max="14136" width="41" style="1" customWidth="1"/>
    <col min="14137" max="14137" width="14.28515625" style="1" customWidth="1"/>
    <col min="14138" max="14139" width="11.5703125" style="1" customWidth="1"/>
    <col min="14140" max="14140" width="21.85546875" style="1" customWidth="1"/>
    <col min="14141" max="14332" width="11.42578125" style="1"/>
    <col min="14333" max="14333" width="21.85546875" style="1" customWidth="1"/>
    <col min="14334" max="14334" width="13.85546875" style="1" customWidth="1"/>
    <col min="14335" max="14335" width="38.7109375" style="1" customWidth="1"/>
    <col min="14336" max="14336" width="3" style="1" bestFit="1" customWidth="1"/>
    <col min="14337" max="14337" width="32.28515625" style="1" customWidth="1"/>
    <col min="14338" max="14338" width="46.28515625" style="1" customWidth="1"/>
    <col min="14339" max="14339" width="19" style="1" customWidth="1"/>
    <col min="14340" max="14340" width="0" style="1" hidden="1" customWidth="1"/>
    <col min="14341" max="14341" width="17.7109375" style="1" customWidth="1"/>
    <col min="14342" max="14342" width="0" style="1" hidden="1" customWidth="1"/>
    <col min="14343" max="14343" width="22.28515625" style="1" customWidth="1"/>
    <col min="14344" max="14344" width="5.28515625" style="1" customWidth="1"/>
    <col min="14345" max="14345" width="36.28515625" style="1" customWidth="1"/>
    <col min="14346" max="14346" width="5.7109375" style="1" customWidth="1"/>
    <col min="14347" max="14347" width="0" style="1" hidden="1" customWidth="1"/>
    <col min="14348" max="14348" width="20.7109375" style="1" customWidth="1"/>
    <col min="14349" max="14349" width="4.85546875" style="1" customWidth="1"/>
    <col min="14350" max="14350" width="0" style="1" hidden="1" customWidth="1"/>
    <col min="14351" max="14351" width="24.7109375" style="1" customWidth="1"/>
    <col min="14352" max="14352" width="12.28515625" style="1" customWidth="1"/>
    <col min="14353" max="14353" width="0" style="1" hidden="1" customWidth="1"/>
    <col min="14354" max="14354" width="3.42578125" style="1" customWidth="1"/>
    <col min="14355" max="14355" width="0" style="1" hidden="1" customWidth="1"/>
    <col min="14356" max="14356" width="17.7109375" style="1" customWidth="1"/>
    <col min="14357" max="14357" width="3.42578125" style="1" customWidth="1"/>
    <col min="14358" max="14358" width="0" style="1" hidden="1" customWidth="1"/>
    <col min="14359" max="14359" width="23.7109375" style="1" customWidth="1"/>
    <col min="14360" max="14360" width="10" style="1" customWidth="1"/>
    <col min="14361" max="14361" width="0" style="1" hidden="1" customWidth="1"/>
    <col min="14362" max="14363" width="14.7109375" style="1" customWidth="1"/>
    <col min="14364" max="14364" width="12.85546875" style="1" customWidth="1"/>
    <col min="14365" max="14365" width="3.28515625" style="1" customWidth="1"/>
    <col min="14366" max="14366" width="30.28515625" style="1" customWidth="1"/>
    <col min="14367" max="14367" width="5" style="1" customWidth="1"/>
    <col min="14368" max="14368" width="0" style="1" hidden="1" customWidth="1"/>
    <col min="14369" max="14369" width="14.28515625" style="1" customWidth="1"/>
    <col min="14370" max="14370" width="5.7109375" style="1" customWidth="1"/>
    <col min="14371" max="14371" width="0" style="1" hidden="1" customWidth="1"/>
    <col min="14372" max="14372" width="17.28515625" style="1" customWidth="1"/>
    <col min="14373" max="14373" width="12.7109375" style="1" customWidth="1"/>
    <col min="14374" max="14374" width="0" style="1" hidden="1" customWidth="1"/>
    <col min="14375" max="14375" width="5.28515625" style="1" customWidth="1"/>
    <col min="14376" max="14376" width="0" style="1" hidden="1" customWidth="1"/>
    <col min="14377" max="14377" width="17" style="1" customWidth="1"/>
    <col min="14378" max="14378" width="6.28515625" style="1" customWidth="1"/>
    <col min="14379" max="14379" width="0" style="1" hidden="1" customWidth="1"/>
    <col min="14380" max="14380" width="14.28515625" style="1" customWidth="1"/>
    <col min="14381" max="14381" width="7.5703125" style="1" customWidth="1"/>
    <col min="14382" max="14382" width="0" style="1" hidden="1" customWidth="1"/>
    <col min="14383" max="14384" width="14.28515625" style="1" customWidth="1"/>
    <col min="14385" max="14385" width="20.85546875" style="1" customWidth="1"/>
    <col min="14386" max="14386" width="14.42578125" style="1" customWidth="1"/>
    <col min="14387" max="14387" width="15" style="1" customWidth="1"/>
    <col min="14388" max="14388" width="2.7109375" style="1" customWidth="1"/>
    <col min="14389" max="14389" width="11.7109375" style="1" customWidth="1"/>
    <col min="14390" max="14390" width="11.5703125" style="1" customWidth="1"/>
    <col min="14391" max="14391" width="2.28515625" style="1" customWidth="1"/>
    <col min="14392" max="14392" width="41" style="1" customWidth="1"/>
    <col min="14393" max="14393" width="14.28515625" style="1" customWidth="1"/>
    <col min="14394" max="14395" width="11.5703125" style="1" customWidth="1"/>
    <col min="14396" max="14396" width="21.85546875" style="1" customWidth="1"/>
    <col min="14397" max="14588" width="11.42578125" style="1"/>
    <col min="14589" max="14589" width="21.85546875" style="1" customWidth="1"/>
    <col min="14590" max="14590" width="13.85546875" style="1" customWidth="1"/>
    <col min="14591" max="14591" width="38.7109375" style="1" customWidth="1"/>
    <col min="14592" max="14592" width="3" style="1" bestFit="1" customWidth="1"/>
    <col min="14593" max="14593" width="32.28515625" style="1" customWidth="1"/>
    <col min="14594" max="14594" width="46.28515625" style="1" customWidth="1"/>
    <col min="14595" max="14595" width="19" style="1" customWidth="1"/>
    <col min="14596" max="14596" width="0" style="1" hidden="1" customWidth="1"/>
    <col min="14597" max="14597" width="17.7109375" style="1" customWidth="1"/>
    <col min="14598" max="14598" width="0" style="1" hidden="1" customWidth="1"/>
    <col min="14599" max="14599" width="22.28515625" style="1" customWidth="1"/>
    <col min="14600" max="14600" width="5.28515625" style="1" customWidth="1"/>
    <col min="14601" max="14601" width="36.28515625" style="1" customWidth="1"/>
    <col min="14602" max="14602" width="5.7109375" style="1" customWidth="1"/>
    <col min="14603" max="14603" width="0" style="1" hidden="1" customWidth="1"/>
    <col min="14604" max="14604" width="20.7109375" style="1" customWidth="1"/>
    <col min="14605" max="14605" width="4.85546875" style="1" customWidth="1"/>
    <col min="14606" max="14606" width="0" style="1" hidden="1" customWidth="1"/>
    <col min="14607" max="14607" width="24.7109375" style="1" customWidth="1"/>
    <col min="14608" max="14608" width="12.28515625" style="1" customWidth="1"/>
    <col min="14609" max="14609" width="0" style="1" hidden="1" customWidth="1"/>
    <col min="14610" max="14610" width="3.42578125" style="1" customWidth="1"/>
    <col min="14611" max="14611" width="0" style="1" hidden="1" customWidth="1"/>
    <col min="14612" max="14612" width="17.7109375" style="1" customWidth="1"/>
    <col min="14613" max="14613" width="3.42578125" style="1" customWidth="1"/>
    <col min="14614" max="14614" width="0" style="1" hidden="1" customWidth="1"/>
    <col min="14615" max="14615" width="23.7109375" style="1" customWidth="1"/>
    <col min="14616" max="14616" width="10" style="1" customWidth="1"/>
    <col min="14617" max="14617" width="0" style="1" hidden="1" customWidth="1"/>
    <col min="14618" max="14619" width="14.7109375" style="1" customWidth="1"/>
    <col min="14620" max="14620" width="12.85546875" style="1" customWidth="1"/>
    <col min="14621" max="14621" width="3.28515625" style="1" customWidth="1"/>
    <col min="14622" max="14622" width="30.28515625" style="1" customWidth="1"/>
    <col min="14623" max="14623" width="5" style="1" customWidth="1"/>
    <col min="14624" max="14624" width="0" style="1" hidden="1" customWidth="1"/>
    <col min="14625" max="14625" width="14.28515625" style="1" customWidth="1"/>
    <col min="14626" max="14626" width="5.7109375" style="1" customWidth="1"/>
    <col min="14627" max="14627" width="0" style="1" hidden="1" customWidth="1"/>
    <col min="14628" max="14628" width="17.28515625" style="1" customWidth="1"/>
    <col min="14629" max="14629" width="12.7109375" style="1" customWidth="1"/>
    <col min="14630" max="14630" width="0" style="1" hidden="1" customWidth="1"/>
    <col min="14631" max="14631" width="5.28515625" style="1" customWidth="1"/>
    <col min="14632" max="14632" width="0" style="1" hidden="1" customWidth="1"/>
    <col min="14633" max="14633" width="17" style="1" customWidth="1"/>
    <col min="14634" max="14634" width="6.28515625" style="1" customWidth="1"/>
    <col min="14635" max="14635" width="0" style="1" hidden="1" customWidth="1"/>
    <col min="14636" max="14636" width="14.28515625" style="1" customWidth="1"/>
    <col min="14637" max="14637" width="7.5703125" style="1" customWidth="1"/>
    <col min="14638" max="14638" width="0" style="1" hidden="1" customWidth="1"/>
    <col min="14639" max="14640" width="14.28515625" style="1" customWidth="1"/>
    <col min="14641" max="14641" width="20.85546875" style="1" customWidth="1"/>
    <col min="14642" max="14642" width="14.42578125" style="1" customWidth="1"/>
    <col min="14643" max="14643" width="15" style="1" customWidth="1"/>
    <col min="14644" max="14644" width="2.7109375" style="1" customWidth="1"/>
    <col min="14645" max="14645" width="11.7109375" style="1" customWidth="1"/>
    <col min="14646" max="14646" width="11.5703125" style="1" customWidth="1"/>
    <col min="14647" max="14647" width="2.28515625" style="1" customWidth="1"/>
    <col min="14648" max="14648" width="41" style="1" customWidth="1"/>
    <col min="14649" max="14649" width="14.28515625" style="1" customWidth="1"/>
    <col min="14650" max="14651" width="11.5703125" style="1" customWidth="1"/>
    <col min="14652" max="14652" width="21.85546875" style="1" customWidth="1"/>
    <col min="14653" max="14844" width="11.42578125" style="1"/>
    <col min="14845" max="14845" width="21.85546875" style="1" customWidth="1"/>
    <col min="14846" max="14846" width="13.85546875" style="1" customWidth="1"/>
    <col min="14847" max="14847" width="38.7109375" style="1" customWidth="1"/>
    <col min="14848" max="14848" width="3" style="1" bestFit="1" customWidth="1"/>
    <col min="14849" max="14849" width="32.28515625" style="1" customWidth="1"/>
    <col min="14850" max="14850" width="46.28515625" style="1" customWidth="1"/>
    <col min="14851" max="14851" width="19" style="1" customWidth="1"/>
    <col min="14852" max="14852" width="0" style="1" hidden="1" customWidth="1"/>
    <col min="14853" max="14853" width="17.7109375" style="1" customWidth="1"/>
    <col min="14854" max="14854" width="0" style="1" hidden="1" customWidth="1"/>
    <col min="14855" max="14855" width="22.28515625" style="1" customWidth="1"/>
    <col min="14856" max="14856" width="5.28515625" style="1" customWidth="1"/>
    <col min="14857" max="14857" width="36.28515625" style="1" customWidth="1"/>
    <col min="14858" max="14858" width="5.7109375" style="1" customWidth="1"/>
    <col min="14859" max="14859" width="0" style="1" hidden="1" customWidth="1"/>
    <col min="14860" max="14860" width="20.7109375" style="1" customWidth="1"/>
    <col min="14861" max="14861" width="4.85546875" style="1" customWidth="1"/>
    <col min="14862" max="14862" width="0" style="1" hidden="1" customWidth="1"/>
    <col min="14863" max="14863" width="24.7109375" style="1" customWidth="1"/>
    <col min="14864" max="14864" width="12.28515625" style="1" customWidth="1"/>
    <col min="14865" max="14865" width="0" style="1" hidden="1" customWidth="1"/>
    <col min="14866" max="14866" width="3.42578125" style="1" customWidth="1"/>
    <col min="14867" max="14867" width="0" style="1" hidden="1" customWidth="1"/>
    <col min="14868" max="14868" width="17.7109375" style="1" customWidth="1"/>
    <col min="14869" max="14869" width="3.42578125" style="1" customWidth="1"/>
    <col min="14870" max="14870" width="0" style="1" hidden="1" customWidth="1"/>
    <col min="14871" max="14871" width="23.7109375" style="1" customWidth="1"/>
    <col min="14872" max="14872" width="10" style="1" customWidth="1"/>
    <col min="14873" max="14873" width="0" style="1" hidden="1" customWidth="1"/>
    <col min="14874" max="14875" width="14.7109375" style="1" customWidth="1"/>
    <col min="14876" max="14876" width="12.85546875" style="1" customWidth="1"/>
    <col min="14877" max="14877" width="3.28515625" style="1" customWidth="1"/>
    <col min="14878" max="14878" width="30.28515625" style="1" customWidth="1"/>
    <col min="14879" max="14879" width="5" style="1" customWidth="1"/>
    <col min="14880" max="14880" width="0" style="1" hidden="1" customWidth="1"/>
    <col min="14881" max="14881" width="14.28515625" style="1" customWidth="1"/>
    <col min="14882" max="14882" width="5.7109375" style="1" customWidth="1"/>
    <col min="14883" max="14883" width="0" style="1" hidden="1" customWidth="1"/>
    <col min="14884" max="14884" width="17.28515625" style="1" customWidth="1"/>
    <col min="14885" max="14885" width="12.7109375" style="1" customWidth="1"/>
    <col min="14886" max="14886" width="0" style="1" hidden="1" customWidth="1"/>
    <col min="14887" max="14887" width="5.28515625" style="1" customWidth="1"/>
    <col min="14888" max="14888" width="0" style="1" hidden="1" customWidth="1"/>
    <col min="14889" max="14889" width="17" style="1" customWidth="1"/>
    <col min="14890" max="14890" width="6.28515625" style="1" customWidth="1"/>
    <col min="14891" max="14891" width="0" style="1" hidden="1" customWidth="1"/>
    <col min="14892" max="14892" width="14.28515625" style="1" customWidth="1"/>
    <col min="14893" max="14893" width="7.5703125" style="1" customWidth="1"/>
    <col min="14894" max="14894" width="0" style="1" hidden="1" customWidth="1"/>
    <col min="14895" max="14896" width="14.28515625" style="1" customWidth="1"/>
    <col min="14897" max="14897" width="20.85546875" style="1" customWidth="1"/>
    <col min="14898" max="14898" width="14.42578125" style="1" customWidth="1"/>
    <col min="14899" max="14899" width="15" style="1" customWidth="1"/>
    <col min="14900" max="14900" width="2.7109375" style="1" customWidth="1"/>
    <col min="14901" max="14901" width="11.7109375" style="1" customWidth="1"/>
    <col min="14902" max="14902" width="11.5703125" style="1" customWidth="1"/>
    <col min="14903" max="14903" width="2.28515625" style="1" customWidth="1"/>
    <col min="14904" max="14904" width="41" style="1" customWidth="1"/>
    <col min="14905" max="14905" width="14.28515625" style="1" customWidth="1"/>
    <col min="14906" max="14907" width="11.5703125" style="1" customWidth="1"/>
    <col min="14908" max="14908" width="21.85546875" style="1" customWidth="1"/>
    <col min="14909" max="15100" width="11.42578125" style="1"/>
    <col min="15101" max="15101" width="21.85546875" style="1" customWidth="1"/>
    <col min="15102" max="15102" width="13.85546875" style="1" customWidth="1"/>
    <col min="15103" max="15103" width="38.7109375" style="1" customWidth="1"/>
    <col min="15104" max="15104" width="3" style="1" bestFit="1" customWidth="1"/>
    <col min="15105" max="15105" width="32.28515625" style="1" customWidth="1"/>
    <col min="15106" max="15106" width="46.28515625" style="1" customWidth="1"/>
    <col min="15107" max="15107" width="19" style="1" customWidth="1"/>
    <col min="15108" max="15108" width="0" style="1" hidden="1" customWidth="1"/>
    <col min="15109" max="15109" width="17.7109375" style="1" customWidth="1"/>
    <col min="15110" max="15110" width="0" style="1" hidden="1" customWidth="1"/>
    <col min="15111" max="15111" width="22.28515625" style="1" customWidth="1"/>
    <col min="15112" max="15112" width="5.28515625" style="1" customWidth="1"/>
    <col min="15113" max="15113" width="36.28515625" style="1" customWidth="1"/>
    <col min="15114" max="15114" width="5.7109375" style="1" customWidth="1"/>
    <col min="15115" max="15115" width="0" style="1" hidden="1" customWidth="1"/>
    <col min="15116" max="15116" width="20.7109375" style="1" customWidth="1"/>
    <col min="15117" max="15117" width="4.85546875" style="1" customWidth="1"/>
    <col min="15118" max="15118" width="0" style="1" hidden="1" customWidth="1"/>
    <col min="15119" max="15119" width="24.7109375" style="1" customWidth="1"/>
    <col min="15120" max="15120" width="12.28515625" style="1" customWidth="1"/>
    <col min="15121" max="15121" width="0" style="1" hidden="1" customWidth="1"/>
    <col min="15122" max="15122" width="3.42578125" style="1" customWidth="1"/>
    <col min="15123" max="15123" width="0" style="1" hidden="1" customWidth="1"/>
    <col min="15124" max="15124" width="17.7109375" style="1" customWidth="1"/>
    <col min="15125" max="15125" width="3.42578125" style="1" customWidth="1"/>
    <col min="15126" max="15126" width="0" style="1" hidden="1" customWidth="1"/>
    <col min="15127" max="15127" width="23.7109375" style="1" customWidth="1"/>
    <col min="15128" max="15128" width="10" style="1" customWidth="1"/>
    <col min="15129" max="15129" width="0" style="1" hidden="1" customWidth="1"/>
    <col min="15130" max="15131" width="14.7109375" style="1" customWidth="1"/>
    <col min="15132" max="15132" width="12.85546875" style="1" customWidth="1"/>
    <col min="15133" max="15133" width="3.28515625" style="1" customWidth="1"/>
    <col min="15134" max="15134" width="30.28515625" style="1" customWidth="1"/>
    <col min="15135" max="15135" width="5" style="1" customWidth="1"/>
    <col min="15136" max="15136" width="0" style="1" hidden="1" customWidth="1"/>
    <col min="15137" max="15137" width="14.28515625" style="1" customWidth="1"/>
    <col min="15138" max="15138" width="5.7109375" style="1" customWidth="1"/>
    <col min="15139" max="15139" width="0" style="1" hidden="1" customWidth="1"/>
    <col min="15140" max="15140" width="17.28515625" style="1" customWidth="1"/>
    <col min="15141" max="15141" width="12.7109375" style="1" customWidth="1"/>
    <col min="15142" max="15142" width="0" style="1" hidden="1" customWidth="1"/>
    <col min="15143" max="15143" width="5.28515625" style="1" customWidth="1"/>
    <col min="15144" max="15144" width="0" style="1" hidden="1" customWidth="1"/>
    <col min="15145" max="15145" width="17" style="1" customWidth="1"/>
    <col min="15146" max="15146" width="6.28515625" style="1" customWidth="1"/>
    <col min="15147" max="15147" width="0" style="1" hidden="1" customWidth="1"/>
    <col min="15148" max="15148" width="14.28515625" style="1" customWidth="1"/>
    <col min="15149" max="15149" width="7.5703125" style="1" customWidth="1"/>
    <col min="15150" max="15150" width="0" style="1" hidden="1" customWidth="1"/>
    <col min="15151" max="15152" width="14.28515625" style="1" customWidth="1"/>
    <col min="15153" max="15153" width="20.85546875" style="1" customWidth="1"/>
    <col min="15154" max="15154" width="14.42578125" style="1" customWidth="1"/>
    <col min="15155" max="15155" width="15" style="1" customWidth="1"/>
    <col min="15156" max="15156" width="2.7109375" style="1" customWidth="1"/>
    <col min="15157" max="15157" width="11.7109375" style="1" customWidth="1"/>
    <col min="15158" max="15158" width="11.5703125" style="1" customWidth="1"/>
    <col min="15159" max="15159" width="2.28515625" style="1" customWidth="1"/>
    <col min="15160" max="15160" width="41" style="1" customWidth="1"/>
    <col min="15161" max="15161" width="14.28515625" style="1" customWidth="1"/>
    <col min="15162" max="15163" width="11.5703125" style="1" customWidth="1"/>
    <col min="15164" max="15164" width="21.85546875" style="1" customWidth="1"/>
    <col min="15165" max="15356" width="11.42578125" style="1"/>
    <col min="15357" max="15357" width="21.85546875" style="1" customWidth="1"/>
    <col min="15358" max="15358" width="13.85546875" style="1" customWidth="1"/>
    <col min="15359" max="15359" width="38.7109375" style="1" customWidth="1"/>
    <col min="15360" max="15360" width="3" style="1" bestFit="1" customWidth="1"/>
    <col min="15361" max="15361" width="32.28515625" style="1" customWidth="1"/>
    <col min="15362" max="15362" width="46.28515625" style="1" customWidth="1"/>
    <col min="15363" max="15363" width="19" style="1" customWidth="1"/>
    <col min="15364" max="15364" width="0" style="1" hidden="1" customWidth="1"/>
    <col min="15365" max="15365" width="17.7109375" style="1" customWidth="1"/>
    <col min="15366" max="15366" width="0" style="1" hidden="1" customWidth="1"/>
    <col min="15367" max="15367" width="22.28515625" style="1" customWidth="1"/>
    <col min="15368" max="15368" width="5.28515625" style="1" customWidth="1"/>
    <col min="15369" max="15369" width="36.28515625" style="1" customWidth="1"/>
    <col min="15370" max="15370" width="5.7109375" style="1" customWidth="1"/>
    <col min="15371" max="15371" width="0" style="1" hidden="1" customWidth="1"/>
    <col min="15372" max="15372" width="20.7109375" style="1" customWidth="1"/>
    <col min="15373" max="15373" width="4.85546875" style="1" customWidth="1"/>
    <col min="15374" max="15374" width="0" style="1" hidden="1" customWidth="1"/>
    <col min="15375" max="15375" width="24.7109375" style="1" customWidth="1"/>
    <col min="15376" max="15376" width="12.28515625" style="1" customWidth="1"/>
    <col min="15377" max="15377" width="0" style="1" hidden="1" customWidth="1"/>
    <col min="15378" max="15378" width="3.42578125" style="1" customWidth="1"/>
    <col min="15379" max="15379" width="0" style="1" hidden="1" customWidth="1"/>
    <col min="15380" max="15380" width="17.7109375" style="1" customWidth="1"/>
    <col min="15381" max="15381" width="3.42578125" style="1" customWidth="1"/>
    <col min="15382" max="15382" width="0" style="1" hidden="1" customWidth="1"/>
    <col min="15383" max="15383" width="23.7109375" style="1" customWidth="1"/>
    <col min="15384" max="15384" width="10" style="1" customWidth="1"/>
    <col min="15385" max="15385" width="0" style="1" hidden="1" customWidth="1"/>
    <col min="15386" max="15387" width="14.7109375" style="1" customWidth="1"/>
    <col min="15388" max="15388" width="12.85546875" style="1" customWidth="1"/>
    <col min="15389" max="15389" width="3.28515625" style="1" customWidth="1"/>
    <col min="15390" max="15390" width="30.28515625" style="1" customWidth="1"/>
    <col min="15391" max="15391" width="5" style="1" customWidth="1"/>
    <col min="15392" max="15392" width="0" style="1" hidden="1" customWidth="1"/>
    <col min="15393" max="15393" width="14.28515625" style="1" customWidth="1"/>
    <col min="15394" max="15394" width="5.7109375" style="1" customWidth="1"/>
    <col min="15395" max="15395" width="0" style="1" hidden="1" customWidth="1"/>
    <col min="15396" max="15396" width="17.28515625" style="1" customWidth="1"/>
    <col min="15397" max="15397" width="12.7109375" style="1" customWidth="1"/>
    <col min="15398" max="15398" width="0" style="1" hidden="1" customWidth="1"/>
    <col min="15399" max="15399" width="5.28515625" style="1" customWidth="1"/>
    <col min="15400" max="15400" width="0" style="1" hidden="1" customWidth="1"/>
    <col min="15401" max="15401" width="17" style="1" customWidth="1"/>
    <col min="15402" max="15402" width="6.28515625" style="1" customWidth="1"/>
    <col min="15403" max="15403" width="0" style="1" hidden="1" customWidth="1"/>
    <col min="15404" max="15404" width="14.28515625" style="1" customWidth="1"/>
    <col min="15405" max="15405" width="7.5703125" style="1" customWidth="1"/>
    <col min="15406" max="15406" width="0" style="1" hidden="1" customWidth="1"/>
    <col min="15407" max="15408" width="14.28515625" style="1" customWidth="1"/>
    <col min="15409" max="15409" width="20.85546875" style="1" customWidth="1"/>
    <col min="15410" max="15410" width="14.42578125" style="1" customWidth="1"/>
    <col min="15411" max="15411" width="15" style="1" customWidth="1"/>
    <col min="15412" max="15412" width="2.7109375" style="1" customWidth="1"/>
    <col min="15413" max="15413" width="11.7109375" style="1" customWidth="1"/>
    <col min="15414" max="15414" width="11.5703125" style="1" customWidth="1"/>
    <col min="15415" max="15415" width="2.28515625" style="1" customWidth="1"/>
    <col min="15416" max="15416" width="41" style="1" customWidth="1"/>
    <col min="15417" max="15417" width="14.28515625" style="1" customWidth="1"/>
    <col min="15418" max="15419" width="11.5703125" style="1" customWidth="1"/>
    <col min="15420" max="15420" width="21.85546875" style="1" customWidth="1"/>
    <col min="15421" max="15612" width="11.42578125" style="1"/>
    <col min="15613" max="15613" width="21.85546875" style="1" customWidth="1"/>
    <col min="15614" max="15614" width="13.85546875" style="1" customWidth="1"/>
    <col min="15615" max="15615" width="38.7109375" style="1" customWidth="1"/>
    <col min="15616" max="15616" width="3" style="1" bestFit="1" customWidth="1"/>
    <col min="15617" max="15617" width="32.28515625" style="1" customWidth="1"/>
    <col min="15618" max="15618" width="46.28515625" style="1" customWidth="1"/>
    <col min="15619" max="15619" width="19" style="1" customWidth="1"/>
    <col min="15620" max="15620" width="0" style="1" hidden="1" customWidth="1"/>
    <col min="15621" max="15621" width="17.7109375" style="1" customWidth="1"/>
    <col min="15622" max="15622" width="0" style="1" hidden="1" customWidth="1"/>
    <col min="15623" max="15623" width="22.28515625" style="1" customWidth="1"/>
    <col min="15624" max="15624" width="5.28515625" style="1" customWidth="1"/>
    <col min="15625" max="15625" width="36.28515625" style="1" customWidth="1"/>
    <col min="15626" max="15626" width="5.7109375" style="1" customWidth="1"/>
    <col min="15627" max="15627" width="0" style="1" hidden="1" customWidth="1"/>
    <col min="15628" max="15628" width="20.7109375" style="1" customWidth="1"/>
    <col min="15629" max="15629" width="4.85546875" style="1" customWidth="1"/>
    <col min="15630" max="15630" width="0" style="1" hidden="1" customWidth="1"/>
    <col min="15631" max="15631" width="24.7109375" style="1" customWidth="1"/>
    <col min="15632" max="15632" width="12.28515625" style="1" customWidth="1"/>
    <col min="15633" max="15633" width="0" style="1" hidden="1" customWidth="1"/>
    <col min="15634" max="15634" width="3.42578125" style="1" customWidth="1"/>
    <col min="15635" max="15635" width="0" style="1" hidden="1" customWidth="1"/>
    <col min="15636" max="15636" width="17.7109375" style="1" customWidth="1"/>
    <col min="15637" max="15637" width="3.42578125" style="1" customWidth="1"/>
    <col min="15638" max="15638" width="0" style="1" hidden="1" customWidth="1"/>
    <col min="15639" max="15639" width="23.7109375" style="1" customWidth="1"/>
    <col min="15640" max="15640" width="10" style="1" customWidth="1"/>
    <col min="15641" max="15641" width="0" style="1" hidden="1" customWidth="1"/>
    <col min="15642" max="15643" width="14.7109375" style="1" customWidth="1"/>
    <col min="15644" max="15644" width="12.85546875" style="1" customWidth="1"/>
    <col min="15645" max="15645" width="3.28515625" style="1" customWidth="1"/>
    <col min="15646" max="15646" width="30.28515625" style="1" customWidth="1"/>
    <col min="15647" max="15647" width="5" style="1" customWidth="1"/>
    <col min="15648" max="15648" width="0" style="1" hidden="1" customWidth="1"/>
    <col min="15649" max="15649" width="14.28515625" style="1" customWidth="1"/>
    <col min="15650" max="15650" width="5.7109375" style="1" customWidth="1"/>
    <col min="15651" max="15651" width="0" style="1" hidden="1" customWidth="1"/>
    <col min="15652" max="15652" width="17.28515625" style="1" customWidth="1"/>
    <col min="15653" max="15653" width="12.7109375" style="1" customWidth="1"/>
    <col min="15654" max="15654" width="0" style="1" hidden="1" customWidth="1"/>
    <col min="15655" max="15655" width="5.28515625" style="1" customWidth="1"/>
    <col min="15656" max="15656" width="0" style="1" hidden="1" customWidth="1"/>
    <col min="15657" max="15657" width="17" style="1" customWidth="1"/>
    <col min="15658" max="15658" width="6.28515625" style="1" customWidth="1"/>
    <col min="15659" max="15659" width="0" style="1" hidden="1" customWidth="1"/>
    <col min="15660" max="15660" width="14.28515625" style="1" customWidth="1"/>
    <col min="15661" max="15661" width="7.5703125" style="1" customWidth="1"/>
    <col min="15662" max="15662" width="0" style="1" hidden="1" customWidth="1"/>
    <col min="15663" max="15664" width="14.28515625" style="1" customWidth="1"/>
    <col min="15665" max="15665" width="20.85546875" style="1" customWidth="1"/>
    <col min="15666" max="15666" width="14.42578125" style="1" customWidth="1"/>
    <col min="15667" max="15667" width="15" style="1" customWidth="1"/>
    <col min="15668" max="15668" width="2.7109375" style="1" customWidth="1"/>
    <col min="15669" max="15669" width="11.7109375" style="1" customWidth="1"/>
    <col min="15670" max="15670" width="11.5703125" style="1" customWidth="1"/>
    <col min="15671" max="15671" width="2.28515625" style="1" customWidth="1"/>
    <col min="15672" max="15672" width="41" style="1" customWidth="1"/>
    <col min="15673" max="15673" width="14.28515625" style="1" customWidth="1"/>
    <col min="15674" max="15675" width="11.5703125" style="1" customWidth="1"/>
    <col min="15676" max="15676" width="21.85546875" style="1" customWidth="1"/>
    <col min="15677" max="15868" width="11.42578125" style="1"/>
    <col min="15869" max="15869" width="21.85546875" style="1" customWidth="1"/>
    <col min="15870" max="15870" width="13.85546875" style="1" customWidth="1"/>
    <col min="15871" max="15871" width="38.7109375" style="1" customWidth="1"/>
    <col min="15872" max="15872" width="3" style="1" bestFit="1" customWidth="1"/>
    <col min="15873" max="15873" width="32.28515625" style="1" customWidth="1"/>
    <col min="15874" max="15874" width="46.28515625" style="1" customWidth="1"/>
    <col min="15875" max="15875" width="19" style="1" customWidth="1"/>
    <col min="15876" max="15876" width="0" style="1" hidden="1" customWidth="1"/>
    <col min="15877" max="15877" width="17.7109375" style="1" customWidth="1"/>
    <col min="15878" max="15878" width="0" style="1" hidden="1" customWidth="1"/>
    <col min="15879" max="15879" width="22.28515625" style="1" customWidth="1"/>
    <col min="15880" max="15880" width="5.28515625" style="1" customWidth="1"/>
    <col min="15881" max="15881" width="36.28515625" style="1" customWidth="1"/>
    <col min="15882" max="15882" width="5.7109375" style="1" customWidth="1"/>
    <col min="15883" max="15883" width="0" style="1" hidden="1" customWidth="1"/>
    <col min="15884" max="15884" width="20.7109375" style="1" customWidth="1"/>
    <col min="15885" max="15885" width="4.85546875" style="1" customWidth="1"/>
    <col min="15886" max="15886" width="0" style="1" hidden="1" customWidth="1"/>
    <col min="15887" max="15887" width="24.7109375" style="1" customWidth="1"/>
    <col min="15888" max="15888" width="12.28515625" style="1" customWidth="1"/>
    <col min="15889" max="15889" width="0" style="1" hidden="1" customWidth="1"/>
    <col min="15890" max="15890" width="3.42578125" style="1" customWidth="1"/>
    <col min="15891" max="15891" width="0" style="1" hidden="1" customWidth="1"/>
    <col min="15892" max="15892" width="17.7109375" style="1" customWidth="1"/>
    <col min="15893" max="15893" width="3.42578125" style="1" customWidth="1"/>
    <col min="15894" max="15894" width="0" style="1" hidden="1" customWidth="1"/>
    <col min="15895" max="15895" width="23.7109375" style="1" customWidth="1"/>
    <col min="15896" max="15896" width="10" style="1" customWidth="1"/>
    <col min="15897" max="15897" width="0" style="1" hidden="1" customWidth="1"/>
    <col min="15898" max="15899" width="14.7109375" style="1" customWidth="1"/>
    <col min="15900" max="15900" width="12.85546875" style="1" customWidth="1"/>
    <col min="15901" max="15901" width="3.28515625" style="1" customWidth="1"/>
    <col min="15902" max="15902" width="30.28515625" style="1" customWidth="1"/>
    <col min="15903" max="15903" width="5" style="1" customWidth="1"/>
    <col min="15904" max="15904" width="0" style="1" hidden="1" customWidth="1"/>
    <col min="15905" max="15905" width="14.28515625" style="1" customWidth="1"/>
    <col min="15906" max="15906" width="5.7109375" style="1" customWidth="1"/>
    <col min="15907" max="15907" width="0" style="1" hidden="1" customWidth="1"/>
    <col min="15908" max="15908" width="17.28515625" style="1" customWidth="1"/>
    <col min="15909" max="15909" width="12.7109375" style="1" customWidth="1"/>
    <col min="15910" max="15910" width="0" style="1" hidden="1" customWidth="1"/>
    <col min="15911" max="15911" width="5.28515625" style="1" customWidth="1"/>
    <col min="15912" max="15912" width="0" style="1" hidden="1" customWidth="1"/>
    <col min="15913" max="15913" width="17" style="1" customWidth="1"/>
    <col min="15914" max="15914" width="6.28515625" style="1" customWidth="1"/>
    <col min="15915" max="15915" width="0" style="1" hidden="1" customWidth="1"/>
    <col min="15916" max="15916" width="14.28515625" style="1" customWidth="1"/>
    <col min="15917" max="15917" width="7.5703125" style="1" customWidth="1"/>
    <col min="15918" max="15918" width="0" style="1" hidden="1" customWidth="1"/>
    <col min="15919" max="15920" width="14.28515625" style="1" customWidth="1"/>
    <col min="15921" max="15921" width="20.85546875" style="1" customWidth="1"/>
    <col min="15922" max="15922" width="14.42578125" style="1" customWidth="1"/>
    <col min="15923" max="15923" width="15" style="1" customWidth="1"/>
    <col min="15924" max="15924" width="2.7109375" style="1" customWidth="1"/>
    <col min="15925" max="15925" width="11.7109375" style="1" customWidth="1"/>
    <col min="15926" max="15926" width="11.5703125" style="1" customWidth="1"/>
    <col min="15927" max="15927" width="2.28515625" style="1" customWidth="1"/>
    <col min="15928" max="15928" width="41" style="1" customWidth="1"/>
    <col min="15929" max="15929" width="14.28515625" style="1" customWidth="1"/>
    <col min="15930" max="15931" width="11.5703125" style="1" customWidth="1"/>
    <col min="15932" max="15932" width="21.85546875" style="1" customWidth="1"/>
    <col min="15933" max="16124" width="11.42578125" style="1"/>
    <col min="16125" max="16125" width="21.85546875" style="1" customWidth="1"/>
    <col min="16126" max="16126" width="13.85546875" style="1" customWidth="1"/>
    <col min="16127" max="16127" width="38.7109375" style="1" customWidth="1"/>
    <col min="16128" max="16128" width="3" style="1" bestFit="1" customWidth="1"/>
    <col min="16129" max="16129" width="32.28515625" style="1" customWidth="1"/>
    <col min="16130" max="16130" width="46.28515625" style="1" customWidth="1"/>
    <col min="16131" max="16131" width="19" style="1" customWidth="1"/>
    <col min="16132" max="16132" width="0" style="1" hidden="1" customWidth="1"/>
    <col min="16133" max="16133" width="17.7109375" style="1" customWidth="1"/>
    <col min="16134" max="16134" width="0" style="1" hidden="1" customWidth="1"/>
    <col min="16135" max="16135" width="22.28515625" style="1" customWidth="1"/>
    <col min="16136" max="16136" width="5.28515625" style="1" customWidth="1"/>
    <col min="16137" max="16137" width="36.28515625" style="1" customWidth="1"/>
    <col min="16138" max="16138" width="5.7109375" style="1" customWidth="1"/>
    <col min="16139" max="16139" width="0" style="1" hidden="1" customWidth="1"/>
    <col min="16140" max="16140" width="20.7109375" style="1" customWidth="1"/>
    <col min="16141" max="16141" width="4.85546875" style="1" customWidth="1"/>
    <col min="16142" max="16142" width="0" style="1" hidden="1" customWidth="1"/>
    <col min="16143" max="16143" width="24.7109375" style="1" customWidth="1"/>
    <col min="16144" max="16144" width="12.28515625" style="1" customWidth="1"/>
    <col min="16145" max="16145" width="0" style="1" hidden="1" customWidth="1"/>
    <col min="16146" max="16146" width="3.42578125" style="1" customWidth="1"/>
    <col min="16147" max="16147" width="0" style="1" hidden="1" customWidth="1"/>
    <col min="16148" max="16148" width="17.7109375" style="1" customWidth="1"/>
    <col min="16149" max="16149" width="3.42578125" style="1" customWidth="1"/>
    <col min="16150" max="16150" width="0" style="1" hidden="1" customWidth="1"/>
    <col min="16151" max="16151" width="23.7109375" style="1" customWidth="1"/>
    <col min="16152" max="16152" width="10" style="1" customWidth="1"/>
    <col min="16153" max="16153" width="0" style="1" hidden="1" customWidth="1"/>
    <col min="16154" max="16155" width="14.7109375" style="1" customWidth="1"/>
    <col min="16156" max="16156" width="12.85546875" style="1" customWidth="1"/>
    <col min="16157" max="16157" width="3.28515625" style="1" customWidth="1"/>
    <col min="16158" max="16158" width="30.28515625" style="1" customWidth="1"/>
    <col min="16159" max="16159" width="5" style="1" customWidth="1"/>
    <col min="16160" max="16160" width="0" style="1" hidden="1" customWidth="1"/>
    <col min="16161" max="16161" width="14.28515625" style="1" customWidth="1"/>
    <col min="16162" max="16162" width="5.7109375" style="1" customWidth="1"/>
    <col min="16163" max="16163" width="0" style="1" hidden="1" customWidth="1"/>
    <col min="16164" max="16164" width="17.28515625" style="1" customWidth="1"/>
    <col min="16165" max="16165" width="12.7109375" style="1" customWidth="1"/>
    <col min="16166" max="16166" width="0" style="1" hidden="1" customWidth="1"/>
    <col min="16167" max="16167" width="5.28515625" style="1" customWidth="1"/>
    <col min="16168" max="16168" width="0" style="1" hidden="1" customWidth="1"/>
    <col min="16169" max="16169" width="17" style="1" customWidth="1"/>
    <col min="16170" max="16170" width="6.28515625" style="1" customWidth="1"/>
    <col min="16171" max="16171" width="0" style="1" hidden="1" customWidth="1"/>
    <col min="16172" max="16172" width="14.28515625" style="1" customWidth="1"/>
    <col min="16173" max="16173" width="7.5703125" style="1" customWidth="1"/>
    <col min="16174" max="16174" width="0" style="1" hidden="1" customWidth="1"/>
    <col min="16175" max="16176" width="14.28515625" style="1" customWidth="1"/>
    <col min="16177" max="16177" width="20.85546875" style="1" customWidth="1"/>
    <col min="16178" max="16178" width="14.42578125" style="1" customWidth="1"/>
    <col min="16179" max="16179" width="15" style="1" customWidth="1"/>
    <col min="16180" max="16180" width="2.7109375" style="1" customWidth="1"/>
    <col min="16181" max="16181" width="11.7109375" style="1" customWidth="1"/>
    <col min="16182" max="16182" width="11.5703125" style="1" customWidth="1"/>
    <col min="16183" max="16183" width="2.28515625" style="1" customWidth="1"/>
    <col min="16184" max="16184" width="41" style="1" customWidth="1"/>
    <col min="16185" max="16185" width="14.28515625" style="1" customWidth="1"/>
    <col min="16186" max="16187" width="11.5703125" style="1" customWidth="1"/>
    <col min="16188" max="16188" width="21.85546875" style="1" customWidth="1"/>
    <col min="16189" max="16384" width="11.42578125" style="1"/>
  </cols>
  <sheetData>
    <row r="1" spans="1:60" ht="15.75" thickBot="1" x14ac:dyDescent="0.3">
      <c r="A1" s="157" t="s">
        <v>77</v>
      </c>
      <c r="B1" s="158"/>
      <c r="C1" s="158"/>
      <c r="D1" s="158"/>
      <c r="E1" s="158"/>
      <c r="F1" s="158"/>
      <c r="G1" s="159"/>
      <c r="H1" s="154" t="s">
        <v>56</v>
      </c>
      <c r="I1" s="155"/>
      <c r="J1" s="155"/>
      <c r="K1" s="155"/>
      <c r="L1" s="155"/>
      <c r="M1" s="156"/>
      <c r="N1" s="151" t="s">
        <v>78</v>
      </c>
      <c r="O1" s="152"/>
      <c r="P1" s="152"/>
      <c r="Q1" s="152"/>
      <c r="R1" s="152"/>
      <c r="S1" s="152"/>
      <c r="T1" s="152"/>
      <c r="U1" s="152"/>
      <c r="V1" s="152"/>
      <c r="W1" s="152"/>
      <c r="X1" s="152"/>
      <c r="Y1" s="152"/>
      <c r="Z1" s="152"/>
      <c r="AA1" s="152"/>
      <c r="AB1" s="152"/>
      <c r="AC1" s="152"/>
      <c r="AD1" s="152"/>
      <c r="AE1" s="152"/>
      <c r="AF1" s="152"/>
      <c r="AG1" s="152"/>
      <c r="AH1" s="152"/>
      <c r="AI1" s="152"/>
      <c r="AJ1" s="152"/>
      <c r="AK1" s="153"/>
      <c r="AL1" s="13"/>
      <c r="AM1" s="14"/>
      <c r="AN1" s="15"/>
      <c r="AO1" s="15"/>
      <c r="AP1" s="25"/>
      <c r="AQ1" s="25"/>
      <c r="AR1" s="25"/>
      <c r="AS1" s="25"/>
      <c r="AT1" s="193" t="s">
        <v>57</v>
      </c>
      <c r="AU1" s="194"/>
      <c r="AV1" s="194"/>
      <c r="AW1" s="194"/>
      <c r="AX1" s="194"/>
      <c r="AY1" s="194"/>
      <c r="AZ1" s="194"/>
      <c r="BA1" s="195"/>
      <c r="BB1" s="187" t="s">
        <v>3</v>
      </c>
      <c r="BC1" s="188"/>
      <c r="BD1" s="188"/>
      <c r="BE1" s="188"/>
      <c r="BF1" s="188"/>
      <c r="BG1" s="188"/>
      <c r="BH1" s="188"/>
    </row>
    <row r="2" spans="1:60" s="2" customFormat="1" ht="30.75" thickBot="1" x14ac:dyDescent="0.3">
      <c r="A2" s="41" t="s">
        <v>62</v>
      </c>
      <c r="B2" s="108" t="s">
        <v>4</v>
      </c>
      <c r="C2" s="108" t="s">
        <v>42</v>
      </c>
      <c r="D2" s="108" t="s">
        <v>5</v>
      </c>
      <c r="E2" s="169" t="s">
        <v>6</v>
      </c>
      <c r="F2" s="169"/>
      <c r="G2" s="43" t="s">
        <v>7</v>
      </c>
      <c r="H2" s="170" t="s">
        <v>8</v>
      </c>
      <c r="I2" s="171"/>
      <c r="J2" s="171" t="s">
        <v>10</v>
      </c>
      <c r="K2" s="171"/>
      <c r="L2" s="171" t="s">
        <v>58</v>
      </c>
      <c r="M2" s="172"/>
      <c r="N2" s="44" t="s">
        <v>70</v>
      </c>
      <c r="O2" s="102" t="s">
        <v>68</v>
      </c>
      <c r="P2" s="177" t="s">
        <v>71</v>
      </c>
      <c r="Q2" s="178"/>
      <c r="R2" s="177" t="s">
        <v>72</v>
      </c>
      <c r="S2" s="178"/>
      <c r="T2" s="177" t="s">
        <v>67</v>
      </c>
      <c r="U2" s="179"/>
      <c r="V2" s="178"/>
      <c r="W2" s="173" t="s">
        <v>65</v>
      </c>
      <c r="X2" s="173"/>
      <c r="Y2" s="173"/>
      <c r="Z2" s="173" t="s">
        <v>66</v>
      </c>
      <c r="AA2" s="173"/>
      <c r="AB2" s="173"/>
      <c r="AC2" s="177" t="s">
        <v>69</v>
      </c>
      <c r="AD2" s="178"/>
      <c r="AE2" s="101" t="s">
        <v>59</v>
      </c>
      <c r="AF2" s="173" t="s">
        <v>60</v>
      </c>
      <c r="AG2" s="173"/>
      <c r="AH2" s="173"/>
      <c r="AI2" s="173" t="s">
        <v>61</v>
      </c>
      <c r="AJ2" s="173"/>
      <c r="AK2" s="182"/>
      <c r="AL2" s="47" t="s">
        <v>73</v>
      </c>
      <c r="AM2" s="48" t="s">
        <v>74</v>
      </c>
      <c r="AN2" s="48" t="s">
        <v>80</v>
      </c>
      <c r="AO2" s="49" t="s">
        <v>81</v>
      </c>
      <c r="AP2" s="180" t="s">
        <v>79</v>
      </c>
      <c r="AQ2" s="181"/>
      <c r="AR2" s="48" t="s">
        <v>75</v>
      </c>
      <c r="AS2" s="49" t="s">
        <v>76</v>
      </c>
      <c r="AT2" s="47" t="s">
        <v>73</v>
      </c>
      <c r="AU2" s="48" t="s">
        <v>74</v>
      </c>
      <c r="AV2" s="50" t="s">
        <v>8</v>
      </c>
      <c r="AW2" s="50" t="s">
        <v>9</v>
      </c>
      <c r="AX2" s="50" t="s">
        <v>10</v>
      </c>
      <c r="AY2" s="50" t="s">
        <v>11</v>
      </c>
      <c r="AZ2" s="50" t="s">
        <v>36</v>
      </c>
      <c r="BA2" s="51" t="s">
        <v>37</v>
      </c>
      <c r="BB2" s="52" t="s">
        <v>82</v>
      </c>
      <c r="BC2" s="192" t="s">
        <v>12</v>
      </c>
      <c r="BD2" s="192"/>
      <c r="BE2" s="92" t="s">
        <v>0</v>
      </c>
      <c r="BF2" s="92" t="s">
        <v>1</v>
      </c>
      <c r="BG2" s="92" t="s">
        <v>2</v>
      </c>
      <c r="BH2" s="54" t="s">
        <v>13</v>
      </c>
    </row>
    <row r="3" spans="1:60" ht="90" x14ac:dyDescent="0.25">
      <c r="A3" s="183" t="s">
        <v>141</v>
      </c>
      <c r="B3" s="136" t="s">
        <v>699</v>
      </c>
      <c r="C3" s="127" t="s">
        <v>64</v>
      </c>
      <c r="D3" s="133" t="s">
        <v>700</v>
      </c>
      <c r="E3" s="197" t="s">
        <v>701</v>
      </c>
      <c r="F3" s="136" t="s">
        <v>702</v>
      </c>
      <c r="G3" s="307" t="s">
        <v>703</v>
      </c>
      <c r="H3" s="145" t="s">
        <v>14</v>
      </c>
      <c r="I3" s="118">
        <f>IF(H3="","",VLOOKUP(H3,[9]Tablas!$A$2:$B$6,2,FALSE))</f>
        <v>3</v>
      </c>
      <c r="J3" s="136" t="s">
        <v>15</v>
      </c>
      <c r="K3" s="118">
        <f>IF(J3="","",VLOOKUP(J3,[9]Tablas!$E$2:$F$6,2,FALSE))</f>
        <v>5</v>
      </c>
      <c r="L3" s="115" t="str">
        <f>IFERROR(VLOOKUP(M3,[9]Tablas!$F$9:$G$22,2,FALSE),"")</f>
        <v>ALTA</v>
      </c>
      <c r="M3" s="174">
        <f>IFERROR(+I3*K3,"")</f>
        <v>15</v>
      </c>
      <c r="N3" s="55" t="s">
        <v>704</v>
      </c>
      <c r="O3" s="55" t="s">
        <v>705</v>
      </c>
      <c r="P3" s="55" t="s">
        <v>99</v>
      </c>
      <c r="Q3" s="56">
        <f>IF(P3="Prevenir",15,IF(P3="Detectar",10,IF(P3="No es un control",0,"")))</f>
        <v>15</v>
      </c>
      <c r="R3" s="260" t="s">
        <v>360</v>
      </c>
      <c r="S3" s="56">
        <f>IF(R3="Confiable",15,IF(R3="No confiable",0,""))</f>
        <v>0</v>
      </c>
      <c r="T3" s="109" t="s">
        <v>101</v>
      </c>
      <c r="U3" s="56">
        <f t="shared" ref="U3:U17" si="0">IF(T3="SI",15,IF(T3="NO",0,""))</f>
        <v>15</v>
      </c>
      <c r="V3" s="55" t="s">
        <v>706</v>
      </c>
      <c r="W3" s="60" t="s">
        <v>105</v>
      </c>
      <c r="X3" s="88">
        <f>IF(W3="Completo",15,IF(W3="Incompleto",5,IF(W3="No lo está",0,"")))</f>
        <v>0</v>
      </c>
      <c r="Y3" s="103" t="s">
        <v>707</v>
      </c>
      <c r="Z3" s="103" t="s">
        <v>108</v>
      </c>
      <c r="AA3" s="56">
        <f>IF(Z3="Asignado",15,IF(Z3="No asignado",0,""))</f>
        <v>15</v>
      </c>
      <c r="AB3" s="103" t="s">
        <v>708</v>
      </c>
      <c r="AC3" s="103" t="s">
        <v>110</v>
      </c>
      <c r="AD3" s="56">
        <f t="shared" ref="AD3:AD17" si="1">IF(AC3="Adecuado",15,IF(AC3="Inadecuado",0,""))</f>
        <v>15</v>
      </c>
      <c r="AE3" s="103" t="s">
        <v>137</v>
      </c>
      <c r="AF3" s="103" t="s">
        <v>111</v>
      </c>
      <c r="AG3" s="56">
        <f>IF(AF3="Oportuna",15,IF(AF3="Inoportuna",0,""))</f>
        <v>15</v>
      </c>
      <c r="AH3" s="103" t="s">
        <v>709</v>
      </c>
      <c r="AI3" s="260" t="s">
        <v>630</v>
      </c>
      <c r="AJ3" s="56">
        <f>IF(AI3="Completa",10,IF(AI3="Incompleta",5,IF(AI3="No existe",0,"")))</f>
        <v>0</v>
      </c>
      <c r="AK3" s="63" t="s">
        <v>710</v>
      </c>
      <c r="AL3" s="64">
        <f t="shared" ref="AL3:AL17" si="2">IFERROR(IF(P3="Prevenir",((Q3+S3+U3+X3+AA3+AD3+AG3+AJ3)/115)*100,""),"")</f>
        <v>65.217391304347828</v>
      </c>
      <c r="AM3" s="96" t="str">
        <f t="shared" ref="AM3:AM17" si="3">IFERROR(IF(P3="Detectar",((Q3+S3+U3+X3+AA3+AD3+AG3+AJ3)/115)*100,""),"")</f>
        <v/>
      </c>
      <c r="AN3" s="130">
        <f>ROUND(MIN(AL3:AL7),0)</f>
        <v>65</v>
      </c>
      <c r="AO3" s="126">
        <f>ROUND(MIN(AM3:AM7),0)</f>
        <v>52</v>
      </c>
      <c r="AP3" s="160" t="s">
        <v>140</v>
      </c>
      <c r="AQ3" s="163" t="s">
        <v>711</v>
      </c>
      <c r="AR3" s="130">
        <f>IF(AP3="Faltan causas por gestionar",50,AN3)</f>
        <v>50</v>
      </c>
      <c r="AS3" s="126">
        <f>IF(AP3="Faltan causas por gestionar",50,AO3)</f>
        <v>50</v>
      </c>
      <c r="AT3" s="148">
        <f>IF(AR3&gt;=96,2,IF(AR3&gt;=86,1,0))</f>
        <v>0</v>
      </c>
      <c r="AU3" s="118">
        <f>IF(AS3&gt;=96,2,IF(AS3&gt;=86,1,0))</f>
        <v>0</v>
      </c>
      <c r="AV3" s="118" t="str">
        <f>IF(AW3="","",VLOOKUP(AW3,[9]Tablas!$B$2:$C$6,2,FALSE))</f>
        <v>Posible</v>
      </c>
      <c r="AW3" s="118">
        <f>IFERROR(+I3-AT3,"")</f>
        <v>3</v>
      </c>
      <c r="AX3" s="118" t="str">
        <f>IF(AY3="","",VLOOKUP(AY3,[9]Tablas!$F$2:$G$6,2,FALSE))</f>
        <v>Catastrófico</v>
      </c>
      <c r="AY3" s="118">
        <f>IFERROR(IF(K3-AU3&lt;=0,1,K3-AU3),"")</f>
        <v>5</v>
      </c>
      <c r="AZ3" s="118">
        <f>IFERROR(+AY3*AW3,"")</f>
        <v>15</v>
      </c>
      <c r="BA3" s="115" t="str">
        <f>IFERROR(VLOOKUP(AZ3,[9]Tablas!$F$9:$G$22,2,FALSE),"")</f>
        <v>ALTA</v>
      </c>
      <c r="BB3" s="189" t="str">
        <f>IFERROR(VLOOKUP(BA3,[9]Tablas!$C$25:$D$27,2,FALSE),"")</f>
        <v>Requiere tratamiento inmediato con reponsabilidad del Nivel Directivo</v>
      </c>
      <c r="BC3" s="66">
        <v>1</v>
      </c>
      <c r="BD3" s="243" t="s">
        <v>712</v>
      </c>
      <c r="BE3" s="244" t="s">
        <v>143</v>
      </c>
      <c r="BF3" s="308">
        <v>43678</v>
      </c>
      <c r="BG3" s="308">
        <v>43768</v>
      </c>
      <c r="BH3" s="69" t="s">
        <v>233</v>
      </c>
    </row>
    <row r="4" spans="1:60" ht="89.25" x14ac:dyDescent="0.25">
      <c r="A4" s="184"/>
      <c r="B4" s="137"/>
      <c r="C4" s="128"/>
      <c r="D4" s="134"/>
      <c r="E4" s="202"/>
      <c r="F4" s="137"/>
      <c r="G4" s="309"/>
      <c r="H4" s="146"/>
      <c r="I4" s="119"/>
      <c r="J4" s="137"/>
      <c r="K4" s="119"/>
      <c r="L4" s="116"/>
      <c r="M4" s="175"/>
      <c r="N4" s="5" t="s">
        <v>713</v>
      </c>
      <c r="O4" s="5" t="s">
        <v>714</v>
      </c>
      <c r="P4" s="5" t="s">
        <v>133</v>
      </c>
      <c r="Q4" s="89">
        <f t="shared" ref="Q4:Q17" si="4">IF(P4="Prevenir",15,IF(P4="Detectar",10,IF(P4="No es un control",0,"")))</f>
        <v>10</v>
      </c>
      <c r="R4" s="104" t="s">
        <v>100</v>
      </c>
      <c r="S4" s="89">
        <f t="shared" ref="S4:S17" si="5">IF(R4="Confiable",15,IF(R4="No confiable",0,""))</f>
        <v>15</v>
      </c>
      <c r="T4" s="98" t="s">
        <v>101</v>
      </c>
      <c r="U4" s="89">
        <f t="shared" si="0"/>
        <v>15</v>
      </c>
      <c r="V4" s="5" t="s">
        <v>715</v>
      </c>
      <c r="W4" s="33" t="s">
        <v>105</v>
      </c>
      <c r="X4" s="89">
        <f>IF(W4="Completo",15,IF(W4="Incompleto",5,IF(W4="No lo está",0,"")))</f>
        <v>0</v>
      </c>
      <c r="Y4" s="104" t="s">
        <v>716</v>
      </c>
      <c r="Z4" s="104" t="s">
        <v>108</v>
      </c>
      <c r="AA4" s="89">
        <f t="shared" ref="AA4:AA17" si="6">IF(Z4="Asignado",15,IF(Z4="No asignado",0,""))</f>
        <v>15</v>
      </c>
      <c r="AB4" s="104" t="s">
        <v>708</v>
      </c>
      <c r="AC4" s="104" t="s">
        <v>110</v>
      </c>
      <c r="AD4" s="89">
        <f t="shared" si="1"/>
        <v>15</v>
      </c>
      <c r="AE4" s="104" t="s">
        <v>137</v>
      </c>
      <c r="AF4" s="104" t="s">
        <v>111</v>
      </c>
      <c r="AG4" s="89">
        <f t="shared" ref="AG4:AG17" si="7">IF(AF4="Oportuna",15,IF(AF4="Inoportuna",0,""))</f>
        <v>15</v>
      </c>
      <c r="AH4" s="104" t="s">
        <v>717</v>
      </c>
      <c r="AI4" s="252" t="s">
        <v>190</v>
      </c>
      <c r="AJ4" s="89">
        <f t="shared" ref="AJ4:AJ17" si="8">IF(AI4="Completa",10,IF(AI4="Incompleta",5,IF(AI4="No existe",0,"")))</f>
        <v>5</v>
      </c>
      <c r="AK4" s="28" t="s">
        <v>718</v>
      </c>
      <c r="AL4" s="16" t="str">
        <f t="shared" si="2"/>
        <v/>
      </c>
      <c r="AM4" s="39">
        <f t="shared" si="3"/>
        <v>78.260869565217391</v>
      </c>
      <c r="AN4" s="119"/>
      <c r="AO4" s="116"/>
      <c r="AP4" s="161"/>
      <c r="AQ4" s="164"/>
      <c r="AR4" s="119"/>
      <c r="AS4" s="116"/>
      <c r="AT4" s="149"/>
      <c r="AU4" s="119"/>
      <c r="AV4" s="119"/>
      <c r="AW4" s="119"/>
      <c r="AX4" s="119"/>
      <c r="AY4" s="119"/>
      <c r="AZ4" s="119"/>
      <c r="BA4" s="116"/>
      <c r="BB4" s="190"/>
      <c r="BC4" s="26">
        <v>2</v>
      </c>
      <c r="BD4" s="19" t="s">
        <v>719</v>
      </c>
      <c r="BE4" s="21" t="s">
        <v>143</v>
      </c>
      <c r="BF4" s="310">
        <v>43678</v>
      </c>
      <c r="BG4" s="310">
        <v>43768</v>
      </c>
      <c r="BH4" s="22" t="s">
        <v>720</v>
      </c>
    </row>
    <row r="5" spans="1:60" ht="75" x14ac:dyDescent="0.25">
      <c r="A5" s="184"/>
      <c r="B5" s="137"/>
      <c r="C5" s="128"/>
      <c r="D5" s="134"/>
      <c r="E5" s="202"/>
      <c r="F5" s="137"/>
      <c r="G5" s="309"/>
      <c r="H5" s="146"/>
      <c r="I5" s="119"/>
      <c r="J5" s="137"/>
      <c r="K5" s="119"/>
      <c r="L5" s="116"/>
      <c r="M5" s="175"/>
      <c r="N5" s="7" t="s">
        <v>721</v>
      </c>
      <c r="O5" s="5" t="s">
        <v>722</v>
      </c>
      <c r="P5" s="5" t="s">
        <v>133</v>
      </c>
      <c r="Q5" s="89">
        <f t="shared" si="4"/>
        <v>10</v>
      </c>
      <c r="R5" s="252" t="s">
        <v>360</v>
      </c>
      <c r="S5" s="89">
        <f t="shared" si="5"/>
        <v>0</v>
      </c>
      <c r="T5" s="33" t="s">
        <v>141</v>
      </c>
      <c r="U5" s="89">
        <f t="shared" si="0"/>
        <v>0</v>
      </c>
      <c r="V5" s="5" t="s">
        <v>723</v>
      </c>
      <c r="W5" s="33" t="s">
        <v>105</v>
      </c>
      <c r="X5" s="89">
        <f t="shared" ref="X5:X17" si="9">IF(W5="Completo",15,IF(W5="Incompleto",5,IF(W5="No lo está",0,"")))</f>
        <v>0</v>
      </c>
      <c r="Y5" s="104" t="s">
        <v>724</v>
      </c>
      <c r="Z5" s="104" t="s">
        <v>108</v>
      </c>
      <c r="AA5" s="89">
        <f t="shared" si="6"/>
        <v>15</v>
      </c>
      <c r="AB5" s="104" t="s">
        <v>708</v>
      </c>
      <c r="AC5" s="104" t="s">
        <v>110</v>
      </c>
      <c r="AD5" s="89">
        <f t="shared" si="1"/>
        <v>15</v>
      </c>
      <c r="AE5" s="104" t="s">
        <v>137</v>
      </c>
      <c r="AF5" s="104" t="s">
        <v>111</v>
      </c>
      <c r="AG5" s="89">
        <f t="shared" si="7"/>
        <v>15</v>
      </c>
      <c r="AH5" s="104" t="s">
        <v>725</v>
      </c>
      <c r="AI5" s="252" t="s">
        <v>190</v>
      </c>
      <c r="AJ5" s="89">
        <f t="shared" si="8"/>
        <v>5</v>
      </c>
      <c r="AK5" s="28" t="s">
        <v>726</v>
      </c>
      <c r="AL5" s="16" t="str">
        <f t="shared" si="2"/>
        <v/>
      </c>
      <c r="AM5" s="39">
        <f t="shared" si="3"/>
        <v>52.173913043478258</v>
      </c>
      <c r="AN5" s="119"/>
      <c r="AO5" s="116"/>
      <c r="AP5" s="161"/>
      <c r="AQ5" s="164"/>
      <c r="AR5" s="119"/>
      <c r="AS5" s="116"/>
      <c r="AT5" s="149"/>
      <c r="AU5" s="119"/>
      <c r="AV5" s="119"/>
      <c r="AW5" s="119"/>
      <c r="AX5" s="119"/>
      <c r="AY5" s="119"/>
      <c r="AZ5" s="119"/>
      <c r="BA5" s="116"/>
      <c r="BB5" s="190"/>
      <c r="BC5" s="26">
        <v>3</v>
      </c>
      <c r="BD5" s="19" t="s">
        <v>727</v>
      </c>
      <c r="BE5" s="21" t="s">
        <v>143</v>
      </c>
      <c r="BF5" s="310">
        <v>43678</v>
      </c>
      <c r="BG5" s="310">
        <v>43768</v>
      </c>
      <c r="BH5" s="22" t="s">
        <v>728</v>
      </c>
    </row>
    <row r="6" spans="1:60" ht="89.25" x14ac:dyDescent="0.25">
      <c r="A6" s="184"/>
      <c r="B6" s="137"/>
      <c r="C6" s="128"/>
      <c r="D6" s="134"/>
      <c r="E6" s="202"/>
      <c r="F6" s="137"/>
      <c r="G6" s="309"/>
      <c r="H6" s="146"/>
      <c r="I6" s="119"/>
      <c r="J6" s="137"/>
      <c r="K6" s="119"/>
      <c r="L6" s="116"/>
      <c r="M6" s="175"/>
      <c r="N6" s="7" t="s">
        <v>729</v>
      </c>
      <c r="O6" s="5" t="s">
        <v>730</v>
      </c>
      <c r="P6" s="5" t="s">
        <v>99</v>
      </c>
      <c r="Q6" s="89">
        <f t="shared" si="4"/>
        <v>15</v>
      </c>
      <c r="R6" s="104" t="s">
        <v>100</v>
      </c>
      <c r="S6" s="89">
        <f t="shared" si="5"/>
        <v>15</v>
      </c>
      <c r="T6" s="98" t="s">
        <v>101</v>
      </c>
      <c r="U6" s="89">
        <f t="shared" si="0"/>
        <v>15</v>
      </c>
      <c r="V6" s="5" t="s">
        <v>731</v>
      </c>
      <c r="W6" s="33" t="s">
        <v>104</v>
      </c>
      <c r="X6" s="89">
        <f t="shared" si="9"/>
        <v>5</v>
      </c>
      <c r="Y6" s="104" t="s">
        <v>732</v>
      </c>
      <c r="Z6" s="104" t="s">
        <v>108</v>
      </c>
      <c r="AA6" s="89">
        <f t="shared" si="6"/>
        <v>15</v>
      </c>
      <c r="AB6" s="104" t="s">
        <v>708</v>
      </c>
      <c r="AC6" s="104" t="s">
        <v>110</v>
      </c>
      <c r="AD6" s="89">
        <f t="shared" si="1"/>
        <v>15</v>
      </c>
      <c r="AE6" s="104" t="s">
        <v>137</v>
      </c>
      <c r="AF6" s="104" t="s">
        <v>111</v>
      </c>
      <c r="AG6" s="89">
        <f t="shared" si="7"/>
        <v>15</v>
      </c>
      <c r="AH6" s="104" t="s">
        <v>733</v>
      </c>
      <c r="AI6" s="104" t="s">
        <v>114</v>
      </c>
      <c r="AJ6" s="89">
        <f t="shared" si="8"/>
        <v>10</v>
      </c>
      <c r="AK6" s="28" t="s">
        <v>734</v>
      </c>
      <c r="AL6" s="16">
        <f t="shared" si="2"/>
        <v>91.304347826086953</v>
      </c>
      <c r="AM6" s="39" t="str">
        <f t="shared" si="3"/>
        <v/>
      </c>
      <c r="AN6" s="119"/>
      <c r="AO6" s="116"/>
      <c r="AP6" s="161"/>
      <c r="AQ6" s="164"/>
      <c r="AR6" s="119"/>
      <c r="AS6" s="116"/>
      <c r="AT6" s="149"/>
      <c r="AU6" s="119"/>
      <c r="AV6" s="119"/>
      <c r="AW6" s="119"/>
      <c r="AX6" s="119"/>
      <c r="AY6" s="119"/>
      <c r="AZ6" s="119"/>
      <c r="BA6" s="116"/>
      <c r="BB6" s="190"/>
      <c r="BC6" s="26">
        <v>4</v>
      </c>
      <c r="BD6" s="296" t="s">
        <v>735</v>
      </c>
      <c r="BE6" s="21" t="s">
        <v>143</v>
      </c>
      <c r="BF6" s="310">
        <v>43678</v>
      </c>
      <c r="BG6" s="310">
        <v>43799</v>
      </c>
      <c r="BH6" s="22" t="s">
        <v>736</v>
      </c>
    </row>
    <row r="7" spans="1:60" ht="15.75" thickBot="1" x14ac:dyDescent="0.3">
      <c r="A7" s="185"/>
      <c r="B7" s="138"/>
      <c r="C7" s="129"/>
      <c r="D7" s="135"/>
      <c r="E7" s="207"/>
      <c r="F7" s="138"/>
      <c r="G7" s="311"/>
      <c r="H7" s="147"/>
      <c r="I7" s="120"/>
      <c r="J7" s="138"/>
      <c r="K7" s="120"/>
      <c r="L7" s="117"/>
      <c r="M7" s="176"/>
      <c r="N7" s="8"/>
      <c r="O7" s="9"/>
      <c r="P7" s="9"/>
      <c r="Q7" s="90" t="str">
        <f t="shared" si="4"/>
        <v/>
      </c>
      <c r="R7" s="105"/>
      <c r="S7" s="90" t="str">
        <f t="shared" si="5"/>
        <v/>
      </c>
      <c r="T7" s="99"/>
      <c r="U7" s="90" t="str">
        <f t="shared" si="0"/>
        <v/>
      </c>
      <c r="V7" s="9"/>
      <c r="W7" s="99"/>
      <c r="X7" s="90" t="str">
        <f t="shared" si="9"/>
        <v/>
      </c>
      <c r="Y7" s="105"/>
      <c r="Z7" s="105"/>
      <c r="AA7" s="90" t="str">
        <f t="shared" si="6"/>
        <v/>
      </c>
      <c r="AB7" s="105"/>
      <c r="AC7" s="105"/>
      <c r="AD7" s="90" t="str">
        <f t="shared" si="1"/>
        <v/>
      </c>
      <c r="AE7" s="105"/>
      <c r="AF7" s="105"/>
      <c r="AG7" s="90" t="str">
        <f t="shared" si="7"/>
        <v/>
      </c>
      <c r="AH7" s="105"/>
      <c r="AI7" s="105"/>
      <c r="AJ7" s="90" t="str">
        <f t="shared" si="8"/>
        <v/>
      </c>
      <c r="AK7" s="6"/>
      <c r="AL7" s="17" t="str">
        <f t="shared" si="2"/>
        <v/>
      </c>
      <c r="AM7" s="18" t="str">
        <f t="shared" si="3"/>
        <v/>
      </c>
      <c r="AN7" s="120"/>
      <c r="AO7" s="117"/>
      <c r="AP7" s="162"/>
      <c r="AQ7" s="165"/>
      <c r="AR7" s="120"/>
      <c r="AS7" s="117"/>
      <c r="AT7" s="150"/>
      <c r="AU7" s="120"/>
      <c r="AV7" s="120"/>
      <c r="AW7" s="120"/>
      <c r="AX7" s="120"/>
      <c r="AY7" s="120"/>
      <c r="AZ7" s="120"/>
      <c r="BA7" s="117"/>
      <c r="BB7" s="191"/>
      <c r="BC7" s="27">
        <v>5</v>
      </c>
      <c r="BD7" s="20"/>
      <c r="BE7" s="23"/>
      <c r="BF7" s="23"/>
      <c r="BG7" s="23"/>
      <c r="BH7" s="24"/>
    </row>
    <row r="8" spans="1:60" ht="89.25" x14ac:dyDescent="0.25">
      <c r="A8" s="183" t="s">
        <v>141</v>
      </c>
      <c r="B8" s="136" t="s">
        <v>699</v>
      </c>
      <c r="C8" s="136" t="s">
        <v>63</v>
      </c>
      <c r="D8" s="312" t="s">
        <v>737</v>
      </c>
      <c r="E8" s="197" t="s">
        <v>738</v>
      </c>
      <c r="F8" s="136" t="s">
        <v>739</v>
      </c>
      <c r="G8" s="307" t="s">
        <v>740</v>
      </c>
      <c r="H8" s="145" t="s">
        <v>21</v>
      </c>
      <c r="I8" s="118">
        <f>IF(H8="","",VLOOKUP(H8,[9]Tablas!$A$2:$B$6,2,FALSE))</f>
        <v>5</v>
      </c>
      <c r="J8" s="136" t="s">
        <v>18</v>
      </c>
      <c r="K8" s="118">
        <f>IF(J8="","",VLOOKUP(J8,[9]Tablas!$E$2:$F$6,2,FALSE))</f>
        <v>3</v>
      </c>
      <c r="L8" s="115" t="str">
        <f>IFERROR(VLOOKUP(M8,[9]Tablas!$F$9:$G$22,2,FALSE),"")</f>
        <v>ALTA</v>
      </c>
      <c r="M8" s="174">
        <f>IFERROR(+I8*K8,"")</f>
        <v>15</v>
      </c>
      <c r="N8" s="55" t="s">
        <v>741</v>
      </c>
      <c r="O8" s="55" t="s">
        <v>742</v>
      </c>
      <c r="P8" s="55" t="s">
        <v>133</v>
      </c>
      <c r="Q8" s="88">
        <f t="shared" si="4"/>
        <v>10</v>
      </c>
      <c r="R8" s="103" t="s">
        <v>100</v>
      </c>
      <c r="S8" s="88">
        <f t="shared" si="5"/>
        <v>15</v>
      </c>
      <c r="T8" s="97" t="s">
        <v>101</v>
      </c>
      <c r="U8" s="88">
        <f t="shared" si="0"/>
        <v>15</v>
      </c>
      <c r="V8" s="55" t="s">
        <v>743</v>
      </c>
      <c r="W8" s="60" t="s">
        <v>104</v>
      </c>
      <c r="X8" s="88">
        <f t="shared" si="9"/>
        <v>5</v>
      </c>
      <c r="Y8" s="103" t="s">
        <v>744</v>
      </c>
      <c r="Z8" s="103" t="s">
        <v>108</v>
      </c>
      <c r="AA8" s="88">
        <f t="shared" si="6"/>
        <v>15</v>
      </c>
      <c r="AB8" s="103" t="s">
        <v>745</v>
      </c>
      <c r="AC8" s="103" t="s">
        <v>110</v>
      </c>
      <c r="AD8" s="88">
        <f t="shared" si="1"/>
        <v>15</v>
      </c>
      <c r="AE8" s="103" t="s">
        <v>137</v>
      </c>
      <c r="AF8" s="103" t="s">
        <v>111</v>
      </c>
      <c r="AG8" s="88">
        <f t="shared" si="7"/>
        <v>15</v>
      </c>
      <c r="AH8" s="103" t="s">
        <v>389</v>
      </c>
      <c r="AI8" s="103" t="s">
        <v>114</v>
      </c>
      <c r="AJ8" s="88">
        <f t="shared" si="8"/>
        <v>10</v>
      </c>
      <c r="AK8" s="63" t="s">
        <v>746</v>
      </c>
      <c r="AL8" s="64" t="str">
        <f t="shared" si="2"/>
        <v/>
      </c>
      <c r="AM8" s="96">
        <f t="shared" si="3"/>
        <v>86.956521739130437</v>
      </c>
      <c r="AN8" s="130">
        <f>ROUND(MIN(AL8:AL12),0)</f>
        <v>87</v>
      </c>
      <c r="AO8" s="126">
        <f>ROUND(MIN(AM8:AM12),0)</f>
        <v>87</v>
      </c>
      <c r="AP8" s="160" t="s">
        <v>117</v>
      </c>
      <c r="AQ8" s="163" t="s">
        <v>118</v>
      </c>
      <c r="AR8" s="130">
        <f t="shared" ref="AR8" si="10">IF(AP8="Faltan causas por gestionar",50,AN8)</f>
        <v>87</v>
      </c>
      <c r="AS8" s="126">
        <f t="shared" ref="AS8" si="11">IF(AP8="Faltan causas por gestionar",50,AO8)</f>
        <v>87</v>
      </c>
      <c r="AT8" s="148">
        <f t="shared" ref="AT8:AU8" si="12">IF(AR8&gt;=96,2,IF(AR8&gt;=86,1,0))</f>
        <v>1</v>
      </c>
      <c r="AU8" s="112">
        <f t="shared" si="12"/>
        <v>1</v>
      </c>
      <c r="AV8" s="112" t="str">
        <f>IF(AW8="","",VLOOKUP(AW8,[9]Tablas!$B$2:$C$6,2,FALSE))</f>
        <v>Probable</v>
      </c>
      <c r="AW8" s="112">
        <f>IFERROR(+I8-AT8,"")</f>
        <v>4</v>
      </c>
      <c r="AX8" s="112" t="str">
        <f>IF(AY8="","",VLOOKUP(AY8,[9]Tablas!$F$2:$G$6,2,FALSE))</f>
        <v>Menor</v>
      </c>
      <c r="AY8" s="112">
        <f>IFERROR(IF(K8-AU8&lt;=0,1,K8-AU8),"")</f>
        <v>2</v>
      </c>
      <c r="AZ8" s="118">
        <f>IFERROR(+AY8*AW8,"")</f>
        <v>8</v>
      </c>
      <c r="BA8" s="115" t="str">
        <f>IFERROR(VLOOKUP(AZ8,[9]Tablas!$F$9:$G$22,2,FALSE),"")</f>
        <v>MEDIA</v>
      </c>
      <c r="BB8" s="189" t="str">
        <f>IFERROR(VLOOKUP(BA8,[9]Tablas!$C$25:$D$27,2,FALSE),"")</f>
        <v>Requiere tratamiento</v>
      </c>
      <c r="BC8" s="66">
        <v>1</v>
      </c>
      <c r="BD8" s="243" t="s">
        <v>747</v>
      </c>
      <c r="BE8" s="244" t="s">
        <v>748</v>
      </c>
      <c r="BF8" s="313">
        <v>43678</v>
      </c>
      <c r="BG8" s="313">
        <v>43799</v>
      </c>
      <c r="BH8" s="69" t="s">
        <v>749</v>
      </c>
    </row>
    <row r="9" spans="1:60" ht="90" x14ac:dyDescent="0.25">
      <c r="A9" s="184"/>
      <c r="B9" s="137"/>
      <c r="C9" s="137"/>
      <c r="D9" s="314"/>
      <c r="E9" s="202"/>
      <c r="F9" s="137"/>
      <c r="G9" s="309"/>
      <c r="H9" s="146"/>
      <c r="I9" s="119"/>
      <c r="J9" s="137"/>
      <c r="K9" s="119"/>
      <c r="L9" s="116"/>
      <c r="M9" s="175"/>
      <c r="N9" s="5" t="s">
        <v>750</v>
      </c>
      <c r="O9" s="5" t="s">
        <v>751</v>
      </c>
      <c r="P9" s="5" t="s">
        <v>99</v>
      </c>
      <c r="Q9" s="89">
        <f t="shared" si="4"/>
        <v>15</v>
      </c>
      <c r="R9" s="104" t="s">
        <v>100</v>
      </c>
      <c r="S9" s="89">
        <f t="shared" si="5"/>
        <v>15</v>
      </c>
      <c r="T9" s="98" t="s">
        <v>101</v>
      </c>
      <c r="U9" s="89">
        <f t="shared" si="0"/>
        <v>15</v>
      </c>
      <c r="V9" s="5"/>
      <c r="W9" s="33" t="s">
        <v>105</v>
      </c>
      <c r="X9" s="89">
        <f t="shared" si="9"/>
        <v>0</v>
      </c>
      <c r="Y9" s="104" t="s">
        <v>752</v>
      </c>
      <c r="Z9" s="104" t="s">
        <v>108</v>
      </c>
      <c r="AA9" s="89">
        <f t="shared" si="6"/>
        <v>15</v>
      </c>
      <c r="AB9" s="104" t="s">
        <v>587</v>
      </c>
      <c r="AC9" s="104" t="s">
        <v>110</v>
      </c>
      <c r="AD9" s="89">
        <f t="shared" si="1"/>
        <v>15</v>
      </c>
      <c r="AE9" s="104" t="s">
        <v>137</v>
      </c>
      <c r="AF9" s="104" t="s">
        <v>111</v>
      </c>
      <c r="AG9" s="89">
        <f t="shared" si="7"/>
        <v>15</v>
      </c>
      <c r="AH9" s="104" t="s">
        <v>753</v>
      </c>
      <c r="AI9" s="104" t="s">
        <v>114</v>
      </c>
      <c r="AJ9" s="89">
        <f t="shared" si="8"/>
        <v>10</v>
      </c>
      <c r="AK9" s="28" t="s">
        <v>754</v>
      </c>
      <c r="AL9" s="16">
        <f t="shared" si="2"/>
        <v>86.956521739130437</v>
      </c>
      <c r="AM9" s="39" t="str">
        <f t="shared" si="3"/>
        <v/>
      </c>
      <c r="AN9" s="119"/>
      <c r="AO9" s="116"/>
      <c r="AP9" s="161"/>
      <c r="AQ9" s="164"/>
      <c r="AR9" s="119"/>
      <c r="AS9" s="116"/>
      <c r="AT9" s="149"/>
      <c r="AU9" s="113"/>
      <c r="AV9" s="113"/>
      <c r="AW9" s="113"/>
      <c r="AX9" s="113"/>
      <c r="AY9" s="113"/>
      <c r="AZ9" s="119"/>
      <c r="BA9" s="116"/>
      <c r="BB9" s="190"/>
      <c r="BC9" s="26">
        <v>2</v>
      </c>
      <c r="BD9" s="19" t="s">
        <v>755</v>
      </c>
      <c r="BE9" s="21" t="s">
        <v>748</v>
      </c>
      <c r="BF9" s="245">
        <v>43678</v>
      </c>
      <c r="BG9" s="245">
        <v>43799</v>
      </c>
      <c r="BH9" s="22" t="s">
        <v>756</v>
      </c>
    </row>
    <row r="10" spans="1:60" ht="27" customHeight="1" x14ac:dyDescent="0.25">
      <c r="A10" s="184"/>
      <c r="B10" s="137"/>
      <c r="C10" s="137"/>
      <c r="D10" s="314"/>
      <c r="E10" s="202"/>
      <c r="F10" s="137"/>
      <c r="G10" s="309"/>
      <c r="H10" s="146"/>
      <c r="I10" s="119"/>
      <c r="J10" s="137"/>
      <c r="K10" s="119"/>
      <c r="L10" s="116"/>
      <c r="M10" s="175"/>
      <c r="N10" s="315"/>
      <c r="O10" s="5"/>
      <c r="P10" s="5"/>
      <c r="Q10" s="89" t="str">
        <f t="shared" si="4"/>
        <v/>
      </c>
      <c r="R10" s="104"/>
      <c r="S10" s="89" t="str">
        <f t="shared" si="5"/>
        <v/>
      </c>
      <c r="T10" s="98"/>
      <c r="U10" s="89" t="str">
        <f t="shared" si="0"/>
        <v/>
      </c>
      <c r="V10" s="5"/>
      <c r="W10" s="98"/>
      <c r="X10" s="89" t="str">
        <f t="shared" si="9"/>
        <v/>
      </c>
      <c r="Y10" s="104"/>
      <c r="Z10" s="104"/>
      <c r="AA10" s="89" t="str">
        <f t="shared" si="6"/>
        <v/>
      </c>
      <c r="AB10" s="104"/>
      <c r="AC10" s="104"/>
      <c r="AD10" s="89" t="str">
        <f t="shared" si="1"/>
        <v/>
      </c>
      <c r="AE10" s="104"/>
      <c r="AF10" s="104"/>
      <c r="AG10" s="89" t="str">
        <f t="shared" si="7"/>
        <v/>
      </c>
      <c r="AH10" s="104"/>
      <c r="AI10" s="104"/>
      <c r="AJ10" s="89" t="str">
        <f t="shared" si="8"/>
        <v/>
      </c>
      <c r="AK10" s="28"/>
      <c r="AL10" s="16" t="str">
        <f t="shared" si="2"/>
        <v/>
      </c>
      <c r="AM10" s="39" t="str">
        <f t="shared" si="3"/>
        <v/>
      </c>
      <c r="AN10" s="119"/>
      <c r="AO10" s="116"/>
      <c r="AP10" s="161"/>
      <c r="AQ10" s="164"/>
      <c r="AR10" s="119"/>
      <c r="AS10" s="116"/>
      <c r="AT10" s="149"/>
      <c r="AU10" s="113"/>
      <c r="AV10" s="113"/>
      <c r="AW10" s="113"/>
      <c r="AX10" s="113"/>
      <c r="AY10" s="113"/>
      <c r="AZ10" s="119"/>
      <c r="BA10" s="116"/>
      <c r="BB10" s="190"/>
      <c r="BC10" s="26">
        <v>3</v>
      </c>
      <c r="BD10" s="19"/>
      <c r="BE10" s="21"/>
      <c r="BF10" s="21"/>
      <c r="BG10" s="21"/>
      <c r="BH10" s="22"/>
    </row>
    <row r="11" spans="1:60" ht="27" customHeight="1" x14ac:dyDescent="0.25">
      <c r="A11" s="184"/>
      <c r="B11" s="137"/>
      <c r="C11" s="137"/>
      <c r="D11" s="314"/>
      <c r="E11" s="202"/>
      <c r="F11" s="137"/>
      <c r="G11" s="309"/>
      <c r="H11" s="146"/>
      <c r="I11" s="119"/>
      <c r="J11" s="137"/>
      <c r="K11" s="119"/>
      <c r="L11" s="116"/>
      <c r="M11" s="175"/>
      <c r="N11" s="7"/>
      <c r="O11" s="5"/>
      <c r="P11" s="5"/>
      <c r="Q11" s="89" t="str">
        <f t="shared" si="4"/>
        <v/>
      </c>
      <c r="R11" s="104"/>
      <c r="S11" s="89" t="str">
        <f t="shared" si="5"/>
        <v/>
      </c>
      <c r="T11" s="98"/>
      <c r="U11" s="89" t="str">
        <f t="shared" si="0"/>
        <v/>
      </c>
      <c r="V11" s="5"/>
      <c r="W11" s="98"/>
      <c r="X11" s="89" t="str">
        <f t="shared" si="9"/>
        <v/>
      </c>
      <c r="Y11" s="104"/>
      <c r="Z11" s="104"/>
      <c r="AA11" s="89" t="str">
        <f t="shared" si="6"/>
        <v/>
      </c>
      <c r="AB11" s="104"/>
      <c r="AC11" s="104"/>
      <c r="AD11" s="89" t="str">
        <f t="shared" si="1"/>
        <v/>
      </c>
      <c r="AE11" s="104"/>
      <c r="AF11" s="104"/>
      <c r="AG11" s="89" t="str">
        <f t="shared" si="7"/>
        <v/>
      </c>
      <c r="AH11" s="104"/>
      <c r="AI11" s="104"/>
      <c r="AJ11" s="89" t="str">
        <f t="shared" si="8"/>
        <v/>
      </c>
      <c r="AK11" s="28"/>
      <c r="AL11" s="16" t="str">
        <f t="shared" si="2"/>
        <v/>
      </c>
      <c r="AM11" s="39" t="str">
        <f t="shared" si="3"/>
        <v/>
      </c>
      <c r="AN11" s="119"/>
      <c r="AO11" s="116"/>
      <c r="AP11" s="161"/>
      <c r="AQ11" s="164"/>
      <c r="AR11" s="119"/>
      <c r="AS11" s="116"/>
      <c r="AT11" s="149"/>
      <c r="AU11" s="113"/>
      <c r="AV11" s="113"/>
      <c r="AW11" s="113"/>
      <c r="AX11" s="113"/>
      <c r="AY11" s="113"/>
      <c r="AZ11" s="119"/>
      <c r="BA11" s="116"/>
      <c r="BB11" s="190"/>
      <c r="BC11" s="26">
        <v>4</v>
      </c>
      <c r="BD11" s="19"/>
      <c r="BE11" s="21"/>
      <c r="BF11" s="21"/>
      <c r="BG11" s="21"/>
      <c r="BH11" s="22"/>
    </row>
    <row r="12" spans="1:60" ht="15.75" thickBot="1" x14ac:dyDescent="0.3">
      <c r="A12" s="185"/>
      <c r="B12" s="138"/>
      <c r="C12" s="138"/>
      <c r="D12" s="316"/>
      <c r="E12" s="207"/>
      <c r="F12" s="138"/>
      <c r="G12" s="311"/>
      <c r="H12" s="147"/>
      <c r="I12" s="120"/>
      <c r="J12" s="138"/>
      <c r="K12" s="120"/>
      <c r="L12" s="117"/>
      <c r="M12" s="176"/>
      <c r="N12" s="8"/>
      <c r="O12" s="9"/>
      <c r="P12" s="9"/>
      <c r="Q12" s="90" t="str">
        <f t="shared" si="4"/>
        <v/>
      </c>
      <c r="R12" s="105"/>
      <c r="S12" s="90" t="str">
        <f t="shared" si="5"/>
        <v/>
      </c>
      <c r="T12" s="99"/>
      <c r="U12" s="90" t="str">
        <f t="shared" si="0"/>
        <v/>
      </c>
      <c r="V12" s="9"/>
      <c r="W12" s="99"/>
      <c r="X12" s="90" t="str">
        <f t="shared" si="9"/>
        <v/>
      </c>
      <c r="Y12" s="105"/>
      <c r="Z12" s="105"/>
      <c r="AA12" s="90" t="str">
        <f t="shared" si="6"/>
        <v/>
      </c>
      <c r="AB12" s="105"/>
      <c r="AC12" s="105"/>
      <c r="AD12" s="90" t="str">
        <f t="shared" si="1"/>
        <v/>
      </c>
      <c r="AE12" s="105"/>
      <c r="AF12" s="105"/>
      <c r="AG12" s="90" t="str">
        <f t="shared" si="7"/>
        <v/>
      </c>
      <c r="AH12" s="105"/>
      <c r="AI12" s="105"/>
      <c r="AJ12" s="90" t="str">
        <f t="shared" si="8"/>
        <v/>
      </c>
      <c r="AK12" s="6"/>
      <c r="AL12" s="17" t="str">
        <f t="shared" si="2"/>
        <v/>
      </c>
      <c r="AM12" s="18" t="str">
        <f t="shared" si="3"/>
        <v/>
      </c>
      <c r="AN12" s="120"/>
      <c r="AO12" s="117"/>
      <c r="AP12" s="162"/>
      <c r="AQ12" s="165"/>
      <c r="AR12" s="120"/>
      <c r="AS12" s="117"/>
      <c r="AT12" s="150"/>
      <c r="AU12" s="114"/>
      <c r="AV12" s="114"/>
      <c r="AW12" s="114"/>
      <c r="AX12" s="114"/>
      <c r="AY12" s="114"/>
      <c r="AZ12" s="120"/>
      <c r="BA12" s="117"/>
      <c r="BB12" s="191"/>
      <c r="BC12" s="27">
        <v>5</v>
      </c>
      <c r="BD12" s="20"/>
      <c r="BE12" s="23"/>
      <c r="BF12" s="23"/>
      <c r="BG12" s="23"/>
      <c r="BH12" s="24"/>
    </row>
    <row r="13" spans="1:60" x14ac:dyDescent="0.25">
      <c r="A13" s="183" t="s">
        <v>141</v>
      </c>
      <c r="B13" s="136" t="s">
        <v>699</v>
      </c>
      <c r="C13" s="136" t="s">
        <v>63</v>
      </c>
      <c r="D13" s="133"/>
      <c r="E13" s="136"/>
      <c r="F13" s="262" t="s">
        <v>757</v>
      </c>
      <c r="G13" s="142"/>
      <c r="H13" s="145"/>
      <c r="I13" s="118" t="str">
        <f>IF(H13="","",VLOOKUP(H13,[9]Tablas!$A$2:$B$6,2,FALSE))</f>
        <v/>
      </c>
      <c r="J13" s="136"/>
      <c r="K13" s="118" t="str">
        <f>IF(J13="","",VLOOKUP(J13,[9]Tablas!$E$2:$F$6,2,FALSE))</f>
        <v/>
      </c>
      <c r="L13" s="118" t="str">
        <f>IFERROR(VLOOKUP(M13,[9]Tablas!$F$9:$G$22,2,FALSE),"")</f>
        <v/>
      </c>
      <c r="M13" s="115" t="str">
        <f>IFERROR(+I13*K13,"")</f>
        <v/>
      </c>
      <c r="N13" s="70"/>
      <c r="O13" s="55"/>
      <c r="P13" s="55"/>
      <c r="Q13" s="88" t="str">
        <f t="shared" si="4"/>
        <v/>
      </c>
      <c r="R13" s="103"/>
      <c r="S13" s="88" t="str">
        <f t="shared" si="5"/>
        <v/>
      </c>
      <c r="T13" s="97"/>
      <c r="U13" s="88" t="str">
        <f t="shared" si="0"/>
        <v/>
      </c>
      <c r="V13" s="55"/>
      <c r="W13" s="97"/>
      <c r="X13" s="88" t="str">
        <f t="shared" si="9"/>
        <v/>
      </c>
      <c r="Y13" s="103"/>
      <c r="Z13" s="103"/>
      <c r="AA13" s="88" t="str">
        <f t="shared" si="6"/>
        <v/>
      </c>
      <c r="AB13" s="103"/>
      <c r="AC13" s="103"/>
      <c r="AD13" s="88" t="str">
        <f t="shared" si="1"/>
        <v/>
      </c>
      <c r="AE13" s="103"/>
      <c r="AF13" s="103"/>
      <c r="AG13" s="88" t="str">
        <f t="shared" si="7"/>
        <v/>
      </c>
      <c r="AH13" s="103"/>
      <c r="AI13" s="103"/>
      <c r="AJ13" s="88" t="str">
        <f t="shared" si="8"/>
        <v/>
      </c>
      <c r="AK13" s="63"/>
      <c r="AL13" s="64" t="str">
        <f t="shared" si="2"/>
        <v/>
      </c>
      <c r="AM13" s="96" t="str">
        <f t="shared" si="3"/>
        <v/>
      </c>
      <c r="AN13" s="130">
        <f>ROUND(MIN(AL13:AL17),0)</f>
        <v>0</v>
      </c>
      <c r="AO13" s="126">
        <f>ROUND(MIN(AM13:AM17),0)</f>
        <v>0</v>
      </c>
      <c r="AP13" s="160"/>
      <c r="AQ13" s="163"/>
      <c r="AR13" s="130">
        <f t="shared" ref="AR13" si="13">IF(AP13="Faltan causas por gestionar",50,AN13)</f>
        <v>0</v>
      </c>
      <c r="AS13" s="126">
        <f t="shared" ref="AS13" si="14">IF(AP13="Faltan causas por gestionar",50,AO13)</f>
        <v>0</v>
      </c>
      <c r="AT13" s="148">
        <f t="shared" ref="AT13:AU13" si="15">IF(AR13&gt;=96,2,IF(AR13&gt;=86,1,0))</f>
        <v>0</v>
      </c>
      <c r="AU13" s="112">
        <f t="shared" si="15"/>
        <v>0</v>
      </c>
      <c r="AV13" s="112" t="str">
        <f>IF(AW13="","",VLOOKUP(AW13,[9]Tablas!$B$2:$C$6,2,FALSE))</f>
        <v/>
      </c>
      <c r="AW13" s="112" t="str">
        <f>IFERROR(+I13-AT13,"")</f>
        <v/>
      </c>
      <c r="AX13" s="112" t="str">
        <f>IF(AY13="","",VLOOKUP(AY13,[9]Tablas!$F$2:$G$6,2,FALSE))</f>
        <v/>
      </c>
      <c r="AY13" s="112" t="str">
        <f>IFERROR(IF(K13-AU13&lt;=0,1,K13-AU13),"")</f>
        <v/>
      </c>
      <c r="AZ13" s="118" t="str">
        <f>IFERROR(+AY13*AW13,"")</f>
        <v/>
      </c>
      <c r="BA13" s="115" t="str">
        <f>IFERROR(VLOOKUP(AZ13,[9]Tablas!$F$9:$G$22,2,FALSE),"")</f>
        <v/>
      </c>
      <c r="BB13" s="189" t="str">
        <f>IFERROR(VLOOKUP(BA13,[9]Tablas!$C$25:$D$27,2,FALSE),"")</f>
        <v/>
      </c>
      <c r="BC13" s="66">
        <v>1</v>
      </c>
      <c r="BD13" s="243"/>
      <c r="BE13" s="244"/>
      <c r="BF13" s="244"/>
      <c r="BG13" s="244"/>
      <c r="BH13" s="69"/>
    </row>
    <row r="14" spans="1:60" x14ac:dyDescent="0.25">
      <c r="A14" s="184"/>
      <c r="B14" s="137"/>
      <c r="C14" s="137"/>
      <c r="D14" s="134"/>
      <c r="E14" s="137"/>
      <c r="F14" s="263"/>
      <c r="G14" s="143"/>
      <c r="H14" s="146"/>
      <c r="I14" s="119"/>
      <c r="J14" s="137"/>
      <c r="K14" s="119"/>
      <c r="L14" s="119"/>
      <c r="M14" s="116"/>
      <c r="N14" s="7"/>
      <c r="O14" s="5"/>
      <c r="P14" s="5"/>
      <c r="Q14" s="89" t="str">
        <f t="shared" si="4"/>
        <v/>
      </c>
      <c r="R14" s="104"/>
      <c r="S14" s="89" t="str">
        <f t="shared" si="5"/>
        <v/>
      </c>
      <c r="T14" s="98"/>
      <c r="U14" s="89" t="str">
        <f t="shared" si="0"/>
        <v/>
      </c>
      <c r="V14" s="5"/>
      <c r="W14" s="98"/>
      <c r="X14" s="89" t="str">
        <f t="shared" si="9"/>
        <v/>
      </c>
      <c r="Y14" s="104"/>
      <c r="Z14" s="104"/>
      <c r="AA14" s="89" t="str">
        <f t="shared" si="6"/>
        <v/>
      </c>
      <c r="AB14" s="104"/>
      <c r="AC14" s="104"/>
      <c r="AD14" s="89" t="str">
        <f t="shared" si="1"/>
        <v/>
      </c>
      <c r="AE14" s="104"/>
      <c r="AF14" s="104"/>
      <c r="AG14" s="89" t="str">
        <f t="shared" si="7"/>
        <v/>
      </c>
      <c r="AH14" s="104"/>
      <c r="AI14" s="104"/>
      <c r="AJ14" s="89" t="str">
        <f t="shared" si="8"/>
        <v/>
      </c>
      <c r="AK14" s="28"/>
      <c r="AL14" s="16" t="str">
        <f t="shared" si="2"/>
        <v/>
      </c>
      <c r="AM14" s="39" t="str">
        <f t="shared" si="3"/>
        <v/>
      </c>
      <c r="AN14" s="119"/>
      <c r="AO14" s="116"/>
      <c r="AP14" s="161"/>
      <c r="AQ14" s="164"/>
      <c r="AR14" s="119"/>
      <c r="AS14" s="116"/>
      <c r="AT14" s="149"/>
      <c r="AU14" s="113"/>
      <c r="AV14" s="113"/>
      <c r="AW14" s="113"/>
      <c r="AX14" s="113"/>
      <c r="AY14" s="113"/>
      <c r="AZ14" s="119"/>
      <c r="BA14" s="116"/>
      <c r="BB14" s="190"/>
      <c r="BC14" s="26">
        <v>2</v>
      </c>
      <c r="BD14" s="19"/>
      <c r="BE14" s="21"/>
      <c r="BF14" s="21"/>
      <c r="BG14" s="21"/>
      <c r="BH14" s="22"/>
    </row>
    <row r="15" spans="1:60" x14ac:dyDescent="0.25">
      <c r="A15" s="184"/>
      <c r="B15" s="137"/>
      <c r="C15" s="137"/>
      <c r="D15" s="134"/>
      <c r="E15" s="137"/>
      <c r="F15" s="263"/>
      <c r="G15" s="143"/>
      <c r="H15" s="146"/>
      <c r="I15" s="119"/>
      <c r="J15" s="137"/>
      <c r="K15" s="119"/>
      <c r="L15" s="119"/>
      <c r="M15" s="116"/>
      <c r="N15" s="7"/>
      <c r="O15" s="5"/>
      <c r="P15" s="5"/>
      <c r="Q15" s="89" t="str">
        <f t="shared" si="4"/>
        <v/>
      </c>
      <c r="R15" s="104"/>
      <c r="S15" s="89" t="str">
        <f t="shared" si="5"/>
        <v/>
      </c>
      <c r="T15" s="98"/>
      <c r="U15" s="89" t="str">
        <f t="shared" si="0"/>
        <v/>
      </c>
      <c r="V15" s="5"/>
      <c r="W15" s="98"/>
      <c r="X15" s="89" t="str">
        <f t="shared" si="9"/>
        <v/>
      </c>
      <c r="Y15" s="104"/>
      <c r="Z15" s="104"/>
      <c r="AA15" s="89" t="str">
        <f t="shared" si="6"/>
        <v/>
      </c>
      <c r="AB15" s="104"/>
      <c r="AC15" s="104"/>
      <c r="AD15" s="89" t="str">
        <f t="shared" si="1"/>
        <v/>
      </c>
      <c r="AE15" s="104"/>
      <c r="AF15" s="104"/>
      <c r="AG15" s="89" t="str">
        <f t="shared" si="7"/>
        <v/>
      </c>
      <c r="AH15" s="104"/>
      <c r="AI15" s="104"/>
      <c r="AJ15" s="89" t="str">
        <f t="shared" si="8"/>
        <v/>
      </c>
      <c r="AK15" s="28"/>
      <c r="AL15" s="16" t="str">
        <f t="shared" si="2"/>
        <v/>
      </c>
      <c r="AM15" s="39" t="str">
        <f t="shared" si="3"/>
        <v/>
      </c>
      <c r="AN15" s="119"/>
      <c r="AO15" s="116"/>
      <c r="AP15" s="161"/>
      <c r="AQ15" s="164"/>
      <c r="AR15" s="119"/>
      <c r="AS15" s="116"/>
      <c r="AT15" s="149"/>
      <c r="AU15" s="113"/>
      <c r="AV15" s="113"/>
      <c r="AW15" s="113"/>
      <c r="AX15" s="113"/>
      <c r="AY15" s="113"/>
      <c r="AZ15" s="119"/>
      <c r="BA15" s="116"/>
      <c r="BB15" s="190"/>
      <c r="BC15" s="26">
        <v>3</v>
      </c>
      <c r="BD15" s="19"/>
      <c r="BE15" s="21"/>
      <c r="BF15" s="21"/>
      <c r="BG15" s="21"/>
      <c r="BH15" s="22"/>
    </row>
    <row r="16" spans="1:60" x14ac:dyDescent="0.25">
      <c r="A16" s="184"/>
      <c r="B16" s="137"/>
      <c r="C16" s="137"/>
      <c r="D16" s="134"/>
      <c r="E16" s="137"/>
      <c r="F16" s="263"/>
      <c r="G16" s="143"/>
      <c r="H16" s="146"/>
      <c r="I16" s="119"/>
      <c r="J16" s="137"/>
      <c r="K16" s="119"/>
      <c r="L16" s="119"/>
      <c r="M16" s="116"/>
      <c r="N16" s="7"/>
      <c r="O16" s="5"/>
      <c r="P16" s="5"/>
      <c r="Q16" s="89" t="str">
        <f t="shared" si="4"/>
        <v/>
      </c>
      <c r="R16" s="104"/>
      <c r="S16" s="89" t="str">
        <f t="shared" si="5"/>
        <v/>
      </c>
      <c r="T16" s="98"/>
      <c r="U16" s="89" t="str">
        <f t="shared" si="0"/>
        <v/>
      </c>
      <c r="V16" s="5"/>
      <c r="W16" s="98"/>
      <c r="X16" s="89" t="str">
        <f t="shared" si="9"/>
        <v/>
      </c>
      <c r="Y16" s="104"/>
      <c r="Z16" s="104"/>
      <c r="AA16" s="89" t="str">
        <f t="shared" si="6"/>
        <v/>
      </c>
      <c r="AB16" s="104"/>
      <c r="AC16" s="104"/>
      <c r="AD16" s="89" t="str">
        <f t="shared" si="1"/>
        <v/>
      </c>
      <c r="AE16" s="104"/>
      <c r="AF16" s="104"/>
      <c r="AG16" s="89" t="str">
        <f t="shared" si="7"/>
        <v/>
      </c>
      <c r="AH16" s="104"/>
      <c r="AI16" s="104"/>
      <c r="AJ16" s="89" t="str">
        <f t="shared" si="8"/>
        <v/>
      </c>
      <c r="AK16" s="28"/>
      <c r="AL16" s="16" t="str">
        <f t="shared" si="2"/>
        <v/>
      </c>
      <c r="AM16" s="39" t="str">
        <f t="shared" si="3"/>
        <v/>
      </c>
      <c r="AN16" s="119"/>
      <c r="AO16" s="116"/>
      <c r="AP16" s="161"/>
      <c r="AQ16" s="164"/>
      <c r="AR16" s="119"/>
      <c r="AS16" s="116"/>
      <c r="AT16" s="149"/>
      <c r="AU16" s="113"/>
      <c r="AV16" s="113"/>
      <c r="AW16" s="113"/>
      <c r="AX16" s="113"/>
      <c r="AY16" s="113"/>
      <c r="AZ16" s="119"/>
      <c r="BA16" s="116"/>
      <c r="BB16" s="190"/>
      <c r="BC16" s="26">
        <v>4</v>
      </c>
      <c r="BD16" s="19"/>
      <c r="BE16" s="21"/>
      <c r="BF16" s="21"/>
      <c r="BG16" s="21"/>
      <c r="BH16" s="22"/>
    </row>
    <row r="17" spans="1:61" ht="15.75" thickBot="1" x14ac:dyDescent="0.3">
      <c r="A17" s="185"/>
      <c r="B17" s="138"/>
      <c r="C17" s="138"/>
      <c r="D17" s="135"/>
      <c r="E17" s="138"/>
      <c r="F17" s="264"/>
      <c r="G17" s="144"/>
      <c r="H17" s="147"/>
      <c r="I17" s="120"/>
      <c r="J17" s="138"/>
      <c r="K17" s="120"/>
      <c r="L17" s="120"/>
      <c r="M17" s="117"/>
      <c r="N17" s="8"/>
      <c r="O17" s="9"/>
      <c r="P17" s="9"/>
      <c r="Q17" s="90" t="str">
        <f t="shared" si="4"/>
        <v/>
      </c>
      <c r="R17" s="105"/>
      <c r="S17" s="90" t="str">
        <f t="shared" si="5"/>
        <v/>
      </c>
      <c r="T17" s="99"/>
      <c r="U17" s="90" t="str">
        <f t="shared" si="0"/>
        <v/>
      </c>
      <c r="V17" s="9"/>
      <c r="W17" s="99"/>
      <c r="X17" s="90" t="str">
        <f t="shared" si="9"/>
        <v/>
      </c>
      <c r="Y17" s="105"/>
      <c r="Z17" s="105"/>
      <c r="AA17" s="90" t="str">
        <f t="shared" si="6"/>
        <v/>
      </c>
      <c r="AB17" s="105"/>
      <c r="AC17" s="105"/>
      <c r="AD17" s="90" t="str">
        <f t="shared" si="1"/>
        <v/>
      </c>
      <c r="AE17" s="105"/>
      <c r="AF17" s="105"/>
      <c r="AG17" s="90" t="str">
        <f t="shared" si="7"/>
        <v/>
      </c>
      <c r="AH17" s="105"/>
      <c r="AI17" s="105"/>
      <c r="AJ17" s="90" t="str">
        <f t="shared" si="8"/>
        <v/>
      </c>
      <c r="AK17" s="6"/>
      <c r="AL17" s="17" t="str">
        <f t="shared" si="2"/>
        <v/>
      </c>
      <c r="AM17" s="18" t="str">
        <f t="shared" si="3"/>
        <v/>
      </c>
      <c r="AN17" s="120"/>
      <c r="AO17" s="117"/>
      <c r="AP17" s="162"/>
      <c r="AQ17" s="165"/>
      <c r="AR17" s="120"/>
      <c r="AS17" s="117"/>
      <c r="AT17" s="150"/>
      <c r="AU17" s="114"/>
      <c r="AV17" s="114"/>
      <c r="AW17" s="114"/>
      <c r="AX17" s="114"/>
      <c r="AY17" s="114"/>
      <c r="AZ17" s="120"/>
      <c r="BA17" s="117"/>
      <c r="BB17" s="191"/>
      <c r="BC17" s="27">
        <v>5</v>
      </c>
      <c r="BD17" s="20"/>
      <c r="BE17" s="23"/>
      <c r="BF17" s="23"/>
      <c r="BG17" s="23"/>
      <c r="BH17" s="24"/>
    </row>
    <row r="18" spans="1:61" x14ac:dyDescent="0.25">
      <c r="A18" s="186"/>
      <c r="B18" s="121"/>
      <c r="C18" s="121"/>
      <c r="D18" s="125"/>
      <c r="E18" s="121"/>
      <c r="F18" s="131"/>
      <c r="G18" s="132"/>
      <c r="H18" s="121"/>
      <c r="I18" s="111"/>
      <c r="J18" s="121"/>
      <c r="K18" s="111"/>
      <c r="L18" s="111"/>
      <c r="M18" s="111"/>
      <c r="N18" s="73"/>
      <c r="O18" s="73"/>
      <c r="P18" s="73"/>
      <c r="Q18" s="91"/>
      <c r="R18" s="94"/>
      <c r="S18" s="91"/>
      <c r="T18" s="93"/>
      <c r="U18" s="91"/>
      <c r="V18" s="73"/>
      <c r="W18" s="93"/>
      <c r="X18" s="91"/>
      <c r="Y18" s="94"/>
      <c r="Z18" s="94"/>
      <c r="AA18" s="91"/>
      <c r="AB18" s="94"/>
      <c r="AC18" s="94"/>
      <c r="AD18" s="91"/>
      <c r="AE18" s="94"/>
      <c r="AF18" s="94"/>
      <c r="AG18" s="91"/>
      <c r="AH18" s="94"/>
      <c r="AI18" s="94"/>
      <c r="AJ18" s="91"/>
      <c r="AK18" s="94"/>
      <c r="AL18" s="100"/>
      <c r="AM18" s="100"/>
      <c r="AN18" s="122"/>
      <c r="AO18" s="122"/>
      <c r="AP18" s="123"/>
      <c r="AQ18" s="124"/>
      <c r="AR18" s="122"/>
      <c r="AS18" s="122"/>
      <c r="AT18" s="111"/>
      <c r="AU18" s="111"/>
      <c r="AV18" s="111"/>
      <c r="AW18" s="111"/>
      <c r="AX18" s="111"/>
      <c r="AY18" s="111"/>
      <c r="AZ18" s="111"/>
      <c r="BA18" s="111"/>
      <c r="BB18" s="111"/>
      <c r="BC18" s="78"/>
      <c r="BD18" s="79"/>
      <c r="BE18" s="80"/>
      <c r="BF18" s="80"/>
      <c r="BG18" s="80"/>
      <c r="BH18" s="80"/>
      <c r="BI18" s="265"/>
    </row>
    <row r="19" spans="1:61" x14ac:dyDescent="0.25">
      <c r="A19" s="186"/>
      <c r="B19" s="121"/>
      <c r="C19" s="121"/>
      <c r="D19" s="125"/>
      <c r="E19" s="121"/>
      <c r="F19" s="131"/>
      <c r="G19" s="132"/>
      <c r="H19" s="121"/>
      <c r="I19" s="111"/>
      <c r="J19" s="121"/>
      <c r="K19" s="111"/>
      <c r="L19" s="111"/>
      <c r="M19" s="111"/>
      <c r="N19" s="73"/>
      <c r="O19" s="73"/>
      <c r="P19" s="73"/>
      <c r="Q19" s="91"/>
      <c r="R19" s="94"/>
      <c r="S19" s="91"/>
      <c r="T19" s="93"/>
      <c r="U19" s="91"/>
      <c r="V19" s="73"/>
      <c r="W19" s="93"/>
      <c r="X19" s="91"/>
      <c r="Y19" s="94"/>
      <c r="Z19" s="94"/>
      <c r="AA19" s="91"/>
      <c r="AB19" s="94"/>
      <c r="AC19" s="94"/>
      <c r="AD19" s="91"/>
      <c r="AE19" s="94"/>
      <c r="AF19" s="94"/>
      <c r="AG19" s="91"/>
      <c r="AH19" s="94"/>
      <c r="AI19" s="94"/>
      <c r="AJ19" s="91"/>
      <c r="AK19" s="94"/>
      <c r="AL19" s="100"/>
      <c r="AM19" s="100"/>
      <c r="AN19" s="111"/>
      <c r="AO19" s="111"/>
      <c r="AP19" s="123"/>
      <c r="AQ19" s="124"/>
      <c r="AR19" s="111"/>
      <c r="AS19" s="111"/>
      <c r="AT19" s="111"/>
      <c r="AU19" s="111"/>
      <c r="AV19" s="111"/>
      <c r="AW19" s="111"/>
      <c r="AX19" s="111"/>
      <c r="AY19" s="111"/>
      <c r="AZ19" s="111"/>
      <c r="BA19" s="111"/>
      <c r="BB19" s="111"/>
      <c r="BC19" s="81"/>
      <c r="BD19" s="79"/>
      <c r="BE19" s="80"/>
      <c r="BF19" s="80"/>
      <c r="BG19" s="80"/>
      <c r="BH19" s="80"/>
      <c r="BI19" s="265"/>
    </row>
    <row r="20" spans="1:61" x14ac:dyDescent="0.25">
      <c r="A20" s="186"/>
      <c r="B20" s="121"/>
      <c r="C20" s="121"/>
      <c r="D20" s="125"/>
      <c r="E20" s="121"/>
      <c r="F20" s="131"/>
      <c r="G20" s="132"/>
      <c r="H20" s="121"/>
      <c r="I20" s="111"/>
      <c r="J20" s="121"/>
      <c r="K20" s="111"/>
      <c r="L20" s="111"/>
      <c r="M20" s="111"/>
      <c r="N20" s="73"/>
      <c r="O20" s="73"/>
      <c r="P20" s="73"/>
      <c r="Q20" s="91"/>
      <c r="R20" s="94"/>
      <c r="S20" s="91"/>
      <c r="T20" s="93"/>
      <c r="U20" s="91"/>
      <c r="V20" s="73"/>
      <c r="W20" s="93"/>
      <c r="X20" s="91"/>
      <c r="Y20" s="94"/>
      <c r="Z20" s="94"/>
      <c r="AA20" s="91"/>
      <c r="AB20" s="94"/>
      <c r="AC20" s="94"/>
      <c r="AD20" s="91"/>
      <c r="AE20" s="94"/>
      <c r="AF20" s="94"/>
      <c r="AG20" s="91"/>
      <c r="AH20" s="94"/>
      <c r="AI20" s="94"/>
      <c r="AJ20" s="91"/>
      <c r="AK20" s="94"/>
      <c r="AL20" s="100"/>
      <c r="AM20" s="100"/>
      <c r="AN20" s="111"/>
      <c r="AO20" s="111"/>
      <c r="AP20" s="123"/>
      <c r="AQ20" s="124"/>
      <c r="AR20" s="111"/>
      <c r="AS20" s="111"/>
      <c r="AT20" s="111"/>
      <c r="AU20" s="111"/>
      <c r="AV20" s="111"/>
      <c r="AW20" s="111"/>
      <c r="AX20" s="111"/>
      <c r="AY20" s="111"/>
      <c r="AZ20" s="111"/>
      <c r="BA20" s="111"/>
      <c r="BB20" s="111"/>
      <c r="BC20" s="81"/>
      <c r="BD20" s="79"/>
      <c r="BE20" s="80"/>
      <c r="BF20" s="80"/>
      <c r="BG20" s="80"/>
      <c r="BH20" s="80"/>
      <c r="BI20" s="265"/>
    </row>
    <row r="21" spans="1:61" x14ac:dyDescent="0.25">
      <c r="A21" s="186"/>
      <c r="B21" s="121"/>
      <c r="C21" s="121"/>
      <c r="D21" s="125"/>
      <c r="E21" s="121"/>
      <c r="F21" s="131"/>
      <c r="G21" s="132"/>
      <c r="H21" s="121"/>
      <c r="I21" s="111"/>
      <c r="J21" s="121"/>
      <c r="K21" s="111"/>
      <c r="L21" s="111"/>
      <c r="M21" s="111"/>
      <c r="N21" s="73"/>
      <c r="O21" s="73"/>
      <c r="P21" s="73"/>
      <c r="Q21" s="91"/>
      <c r="R21" s="94"/>
      <c r="S21" s="91"/>
      <c r="T21" s="93"/>
      <c r="U21" s="91"/>
      <c r="V21" s="73"/>
      <c r="W21" s="93"/>
      <c r="X21" s="91"/>
      <c r="Y21" s="94"/>
      <c r="Z21" s="94"/>
      <c r="AA21" s="91"/>
      <c r="AB21" s="94"/>
      <c r="AC21" s="94"/>
      <c r="AD21" s="91"/>
      <c r="AE21" s="94"/>
      <c r="AF21" s="94"/>
      <c r="AG21" s="91"/>
      <c r="AH21" s="94"/>
      <c r="AI21" s="94"/>
      <c r="AJ21" s="91"/>
      <c r="AK21" s="94"/>
      <c r="AL21" s="100"/>
      <c r="AM21" s="100"/>
      <c r="AN21" s="111"/>
      <c r="AO21" s="111"/>
      <c r="AP21" s="123"/>
      <c r="AQ21" s="124"/>
      <c r="AR21" s="111"/>
      <c r="AS21" s="111"/>
      <c r="AT21" s="111"/>
      <c r="AU21" s="111"/>
      <c r="AV21" s="111"/>
      <c r="AW21" s="111"/>
      <c r="AX21" s="111"/>
      <c r="AY21" s="111"/>
      <c r="AZ21" s="111"/>
      <c r="BA21" s="111"/>
      <c r="BB21" s="111"/>
      <c r="BC21" s="81"/>
      <c r="BD21" s="79"/>
      <c r="BE21" s="80"/>
      <c r="BF21" s="80"/>
      <c r="BG21" s="80"/>
      <c r="BH21" s="80"/>
      <c r="BI21" s="265"/>
    </row>
    <row r="22" spans="1:61" x14ac:dyDescent="0.25">
      <c r="A22" s="186"/>
      <c r="B22" s="121"/>
      <c r="C22" s="121"/>
      <c r="D22" s="125"/>
      <c r="E22" s="121"/>
      <c r="F22" s="131"/>
      <c r="G22" s="132"/>
      <c r="H22" s="121"/>
      <c r="I22" s="111"/>
      <c r="J22" s="121"/>
      <c r="K22" s="111"/>
      <c r="L22" s="111"/>
      <c r="M22" s="111"/>
      <c r="N22" s="73"/>
      <c r="O22" s="73"/>
      <c r="P22" s="73"/>
      <c r="Q22" s="91"/>
      <c r="R22" s="94"/>
      <c r="S22" s="91"/>
      <c r="T22" s="93"/>
      <c r="U22" s="91"/>
      <c r="V22" s="73"/>
      <c r="W22" s="93"/>
      <c r="X22" s="91"/>
      <c r="Y22" s="94"/>
      <c r="Z22" s="94"/>
      <c r="AA22" s="91"/>
      <c r="AB22" s="94"/>
      <c r="AC22" s="94"/>
      <c r="AD22" s="91"/>
      <c r="AE22" s="94"/>
      <c r="AF22" s="94"/>
      <c r="AG22" s="91"/>
      <c r="AH22" s="94"/>
      <c r="AI22" s="94"/>
      <c r="AJ22" s="91"/>
      <c r="AK22" s="94"/>
      <c r="AL22" s="100"/>
      <c r="AM22" s="100"/>
      <c r="AN22" s="111"/>
      <c r="AO22" s="111"/>
      <c r="AP22" s="123"/>
      <c r="AQ22" s="124"/>
      <c r="AR22" s="111"/>
      <c r="AS22" s="111"/>
      <c r="AT22" s="111"/>
      <c r="AU22" s="111"/>
      <c r="AV22" s="111"/>
      <c r="AW22" s="111"/>
      <c r="AX22" s="111"/>
      <c r="AY22" s="111"/>
      <c r="AZ22" s="111"/>
      <c r="BA22" s="111"/>
      <c r="BB22" s="111"/>
      <c r="BC22" s="81"/>
      <c r="BD22" s="79"/>
      <c r="BE22" s="80"/>
      <c r="BF22" s="80"/>
      <c r="BG22" s="80"/>
      <c r="BH22" s="80"/>
      <c r="BI22" s="265"/>
    </row>
    <row r="23" spans="1:61" x14ac:dyDescent="0.25">
      <c r="A23" s="186"/>
      <c r="B23" s="121"/>
      <c r="C23" s="121"/>
      <c r="D23" s="125"/>
      <c r="E23" s="121"/>
      <c r="F23" s="131"/>
      <c r="G23" s="132"/>
      <c r="H23" s="121"/>
      <c r="I23" s="111"/>
      <c r="J23" s="121"/>
      <c r="K23" s="111"/>
      <c r="L23" s="111"/>
      <c r="M23" s="111"/>
      <c r="N23" s="73"/>
      <c r="O23" s="73"/>
      <c r="P23" s="73"/>
      <c r="Q23" s="91"/>
      <c r="R23" s="94"/>
      <c r="S23" s="91"/>
      <c r="T23" s="93"/>
      <c r="U23" s="91"/>
      <c r="V23" s="73"/>
      <c r="W23" s="93"/>
      <c r="X23" s="91"/>
      <c r="Y23" s="94"/>
      <c r="Z23" s="94"/>
      <c r="AA23" s="91"/>
      <c r="AB23" s="94"/>
      <c r="AC23" s="94"/>
      <c r="AD23" s="91"/>
      <c r="AE23" s="94"/>
      <c r="AF23" s="94"/>
      <c r="AG23" s="91"/>
      <c r="AH23" s="94"/>
      <c r="AI23" s="94"/>
      <c r="AJ23" s="91"/>
      <c r="AK23" s="94"/>
      <c r="AL23" s="100"/>
      <c r="AM23" s="100"/>
      <c r="AN23" s="122"/>
      <c r="AO23" s="122"/>
      <c r="AP23" s="123"/>
      <c r="AQ23" s="124"/>
      <c r="AR23" s="122"/>
      <c r="AS23" s="122"/>
      <c r="AT23" s="111"/>
      <c r="AU23" s="111"/>
      <c r="AV23" s="111"/>
      <c r="AW23" s="111"/>
      <c r="AX23" s="111"/>
      <c r="AY23" s="111"/>
      <c r="AZ23" s="111"/>
      <c r="BA23" s="111"/>
      <c r="BB23" s="111"/>
      <c r="BC23" s="78"/>
      <c r="BD23" s="79"/>
      <c r="BE23" s="80"/>
      <c r="BF23" s="80"/>
      <c r="BG23" s="80"/>
      <c r="BH23" s="80"/>
      <c r="BI23" s="265"/>
    </row>
    <row r="24" spans="1:61" x14ac:dyDescent="0.25">
      <c r="A24" s="186"/>
      <c r="B24" s="121"/>
      <c r="C24" s="121"/>
      <c r="D24" s="125"/>
      <c r="E24" s="121"/>
      <c r="F24" s="131"/>
      <c r="G24" s="132"/>
      <c r="H24" s="121"/>
      <c r="I24" s="111"/>
      <c r="J24" s="121"/>
      <c r="K24" s="111"/>
      <c r="L24" s="111"/>
      <c r="M24" s="111"/>
      <c r="N24" s="73"/>
      <c r="O24" s="73"/>
      <c r="P24" s="73"/>
      <c r="Q24" s="91"/>
      <c r="R24" s="94"/>
      <c r="S24" s="91"/>
      <c r="T24" s="93"/>
      <c r="U24" s="91"/>
      <c r="V24" s="73"/>
      <c r="W24" s="93"/>
      <c r="X24" s="91"/>
      <c r="Y24" s="94"/>
      <c r="Z24" s="94"/>
      <c r="AA24" s="91"/>
      <c r="AB24" s="94"/>
      <c r="AC24" s="94"/>
      <c r="AD24" s="91"/>
      <c r="AE24" s="94"/>
      <c r="AF24" s="94"/>
      <c r="AG24" s="91"/>
      <c r="AH24" s="94"/>
      <c r="AI24" s="94"/>
      <c r="AJ24" s="91"/>
      <c r="AK24" s="94"/>
      <c r="AL24" s="100"/>
      <c r="AM24" s="100"/>
      <c r="AN24" s="111"/>
      <c r="AO24" s="111"/>
      <c r="AP24" s="123"/>
      <c r="AQ24" s="124"/>
      <c r="AR24" s="111"/>
      <c r="AS24" s="111"/>
      <c r="AT24" s="111"/>
      <c r="AU24" s="111"/>
      <c r="AV24" s="111"/>
      <c r="AW24" s="111"/>
      <c r="AX24" s="111"/>
      <c r="AY24" s="111"/>
      <c r="AZ24" s="111"/>
      <c r="BA24" s="111"/>
      <c r="BB24" s="111"/>
      <c r="BC24" s="81"/>
      <c r="BD24" s="79"/>
      <c r="BE24" s="80"/>
      <c r="BF24" s="80"/>
      <c r="BG24" s="80"/>
      <c r="BH24" s="80"/>
      <c r="BI24" s="265"/>
    </row>
    <row r="25" spans="1:61" x14ac:dyDescent="0.25">
      <c r="A25" s="186"/>
      <c r="B25" s="121"/>
      <c r="C25" s="121"/>
      <c r="D25" s="125"/>
      <c r="E25" s="121"/>
      <c r="F25" s="131"/>
      <c r="G25" s="132"/>
      <c r="H25" s="121"/>
      <c r="I25" s="111"/>
      <c r="J25" s="121"/>
      <c r="K25" s="111"/>
      <c r="L25" s="111"/>
      <c r="M25" s="111"/>
      <c r="N25" s="73"/>
      <c r="O25" s="73"/>
      <c r="P25" s="73"/>
      <c r="Q25" s="91"/>
      <c r="R25" s="94"/>
      <c r="S25" s="91"/>
      <c r="T25" s="93"/>
      <c r="U25" s="91"/>
      <c r="V25" s="73"/>
      <c r="W25" s="93"/>
      <c r="X25" s="91"/>
      <c r="Y25" s="94"/>
      <c r="Z25" s="94"/>
      <c r="AA25" s="91"/>
      <c r="AB25" s="94"/>
      <c r="AC25" s="94"/>
      <c r="AD25" s="91"/>
      <c r="AE25" s="94"/>
      <c r="AF25" s="94"/>
      <c r="AG25" s="91"/>
      <c r="AH25" s="94"/>
      <c r="AI25" s="94"/>
      <c r="AJ25" s="91"/>
      <c r="AK25" s="94"/>
      <c r="AL25" s="100"/>
      <c r="AM25" s="100"/>
      <c r="AN25" s="111"/>
      <c r="AO25" s="111"/>
      <c r="AP25" s="123"/>
      <c r="AQ25" s="124"/>
      <c r="AR25" s="111"/>
      <c r="AS25" s="111"/>
      <c r="AT25" s="111"/>
      <c r="AU25" s="111"/>
      <c r="AV25" s="111"/>
      <c r="AW25" s="111"/>
      <c r="AX25" s="111"/>
      <c r="AY25" s="111"/>
      <c r="AZ25" s="111"/>
      <c r="BA25" s="111"/>
      <c r="BB25" s="111"/>
      <c r="BC25" s="81"/>
      <c r="BD25" s="79"/>
      <c r="BE25" s="80"/>
      <c r="BF25" s="80"/>
      <c r="BG25" s="80"/>
      <c r="BH25" s="80"/>
      <c r="BI25" s="265"/>
    </row>
    <row r="26" spans="1:61" x14ac:dyDescent="0.25">
      <c r="A26" s="186"/>
      <c r="B26" s="121"/>
      <c r="C26" s="121"/>
      <c r="D26" s="125"/>
      <c r="E26" s="121"/>
      <c r="F26" s="131"/>
      <c r="G26" s="132"/>
      <c r="H26" s="121"/>
      <c r="I26" s="111"/>
      <c r="J26" s="121"/>
      <c r="K26" s="111"/>
      <c r="L26" s="111"/>
      <c r="M26" s="111"/>
      <c r="N26" s="73"/>
      <c r="O26" s="73"/>
      <c r="P26" s="73"/>
      <c r="Q26" s="91"/>
      <c r="R26" s="94"/>
      <c r="S26" s="91"/>
      <c r="T26" s="93"/>
      <c r="U26" s="91"/>
      <c r="V26" s="73"/>
      <c r="W26" s="93"/>
      <c r="X26" s="91"/>
      <c r="Y26" s="94"/>
      <c r="Z26" s="94"/>
      <c r="AA26" s="91"/>
      <c r="AB26" s="94"/>
      <c r="AC26" s="94"/>
      <c r="AD26" s="91"/>
      <c r="AE26" s="94"/>
      <c r="AF26" s="94"/>
      <c r="AG26" s="91"/>
      <c r="AH26" s="94"/>
      <c r="AI26" s="94"/>
      <c r="AJ26" s="91"/>
      <c r="AK26" s="94"/>
      <c r="AL26" s="100"/>
      <c r="AM26" s="100"/>
      <c r="AN26" s="111"/>
      <c r="AO26" s="111"/>
      <c r="AP26" s="123"/>
      <c r="AQ26" s="124"/>
      <c r="AR26" s="111"/>
      <c r="AS26" s="111"/>
      <c r="AT26" s="111"/>
      <c r="AU26" s="111"/>
      <c r="AV26" s="111"/>
      <c r="AW26" s="111"/>
      <c r="AX26" s="111"/>
      <c r="AY26" s="111"/>
      <c r="AZ26" s="111"/>
      <c r="BA26" s="111"/>
      <c r="BB26" s="111"/>
      <c r="BC26" s="81"/>
      <c r="BD26" s="79"/>
      <c r="BE26" s="80"/>
      <c r="BF26" s="80"/>
      <c r="BG26" s="80"/>
      <c r="BH26" s="80"/>
      <c r="BI26" s="265"/>
    </row>
    <row r="27" spans="1:61" x14ac:dyDescent="0.25">
      <c r="A27" s="186"/>
      <c r="B27" s="121"/>
      <c r="C27" s="121"/>
      <c r="D27" s="125"/>
      <c r="E27" s="121"/>
      <c r="F27" s="131"/>
      <c r="G27" s="132"/>
      <c r="H27" s="121"/>
      <c r="I27" s="111"/>
      <c r="J27" s="121"/>
      <c r="K27" s="111"/>
      <c r="L27" s="111"/>
      <c r="M27" s="111"/>
      <c r="N27" s="73"/>
      <c r="O27" s="73"/>
      <c r="P27" s="73"/>
      <c r="Q27" s="91"/>
      <c r="R27" s="94"/>
      <c r="S27" s="91"/>
      <c r="T27" s="93"/>
      <c r="U27" s="91"/>
      <c r="V27" s="73"/>
      <c r="W27" s="93"/>
      <c r="X27" s="91"/>
      <c r="Y27" s="94"/>
      <c r="Z27" s="94"/>
      <c r="AA27" s="91"/>
      <c r="AB27" s="94"/>
      <c r="AC27" s="94"/>
      <c r="AD27" s="91"/>
      <c r="AE27" s="94"/>
      <c r="AF27" s="94"/>
      <c r="AG27" s="91"/>
      <c r="AH27" s="94"/>
      <c r="AI27" s="94"/>
      <c r="AJ27" s="91"/>
      <c r="AK27" s="94"/>
      <c r="AL27" s="100"/>
      <c r="AM27" s="100"/>
      <c r="AN27" s="111"/>
      <c r="AO27" s="111"/>
      <c r="AP27" s="123"/>
      <c r="AQ27" s="124"/>
      <c r="AR27" s="111"/>
      <c r="AS27" s="111"/>
      <c r="AT27" s="111"/>
      <c r="AU27" s="111"/>
      <c r="AV27" s="111"/>
      <c r="AW27" s="111"/>
      <c r="AX27" s="111"/>
      <c r="AY27" s="111"/>
      <c r="AZ27" s="111"/>
      <c r="BA27" s="111"/>
      <c r="BB27" s="111"/>
      <c r="BC27" s="81"/>
      <c r="BD27" s="79"/>
      <c r="BE27" s="80"/>
      <c r="BF27" s="80"/>
      <c r="BG27" s="80"/>
      <c r="BH27" s="80"/>
      <c r="BI27" s="265"/>
    </row>
    <row r="28" spans="1:61" x14ac:dyDescent="0.25">
      <c r="A28" s="186"/>
      <c r="B28" s="121"/>
      <c r="C28" s="121"/>
      <c r="D28" s="125"/>
      <c r="E28" s="121"/>
      <c r="F28" s="131"/>
      <c r="G28" s="132"/>
      <c r="H28" s="121"/>
      <c r="I28" s="111"/>
      <c r="J28" s="121"/>
      <c r="K28" s="111"/>
      <c r="L28" s="111"/>
      <c r="M28" s="111"/>
      <c r="N28" s="73"/>
      <c r="O28" s="73"/>
      <c r="P28" s="73"/>
      <c r="Q28" s="91"/>
      <c r="R28" s="94"/>
      <c r="S28" s="91"/>
      <c r="T28" s="93"/>
      <c r="U28" s="91"/>
      <c r="V28" s="73"/>
      <c r="W28" s="93"/>
      <c r="X28" s="91"/>
      <c r="Y28" s="94"/>
      <c r="Z28" s="94"/>
      <c r="AA28" s="91"/>
      <c r="AB28" s="94"/>
      <c r="AC28" s="94"/>
      <c r="AD28" s="91"/>
      <c r="AE28" s="94"/>
      <c r="AF28" s="94"/>
      <c r="AG28" s="91"/>
      <c r="AH28" s="94"/>
      <c r="AI28" s="94"/>
      <c r="AJ28" s="91"/>
      <c r="AK28" s="94"/>
      <c r="AL28" s="100"/>
      <c r="AM28" s="100"/>
      <c r="AN28" s="122"/>
      <c r="AO28" s="122"/>
      <c r="AP28" s="123"/>
      <c r="AQ28" s="124"/>
      <c r="AR28" s="122"/>
      <c r="AS28" s="122"/>
      <c r="AT28" s="111"/>
      <c r="AU28" s="111"/>
      <c r="AV28" s="111"/>
      <c r="AW28" s="111"/>
      <c r="AX28" s="111"/>
      <c r="AY28" s="111"/>
      <c r="AZ28" s="111"/>
      <c r="BA28" s="111"/>
      <c r="BB28" s="111"/>
      <c r="BC28" s="78"/>
      <c r="BD28" s="79"/>
      <c r="BE28" s="80"/>
      <c r="BF28" s="80"/>
      <c r="BG28" s="80"/>
      <c r="BH28" s="80"/>
      <c r="BI28" s="265"/>
    </row>
    <row r="29" spans="1:61" x14ac:dyDescent="0.25">
      <c r="A29" s="186"/>
      <c r="B29" s="121"/>
      <c r="C29" s="121"/>
      <c r="D29" s="125"/>
      <c r="E29" s="121"/>
      <c r="F29" s="131"/>
      <c r="G29" s="132"/>
      <c r="H29" s="121"/>
      <c r="I29" s="111"/>
      <c r="J29" s="121"/>
      <c r="K29" s="111"/>
      <c r="L29" s="111"/>
      <c r="M29" s="111"/>
      <c r="N29" s="73"/>
      <c r="O29" s="73"/>
      <c r="P29" s="73"/>
      <c r="Q29" s="91"/>
      <c r="R29" s="94"/>
      <c r="S29" s="91"/>
      <c r="T29" s="93"/>
      <c r="U29" s="91"/>
      <c r="V29" s="73"/>
      <c r="W29" s="93"/>
      <c r="X29" s="91"/>
      <c r="Y29" s="94"/>
      <c r="Z29" s="94"/>
      <c r="AA29" s="91"/>
      <c r="AB29" s="94"/>
      <c r="AC29" s="94"/>
      <c r="AD29" s="91"/>
      <c r="AE29" s="94"/>
      <c r="AF29" s="94"/>
      <c r="AG29" s="91"/>
      <c r="AH29" s="94"/>
      <c r="AI29" s="94"/>
      <c r="AJ29" s="91"/>
      <c r="AK29" s="94"/>
      <c r="AL29" s="100"/>
      <c r="AM29" s="100"/>
      <c r="AN29" s="111"/>
      <c r="AO29" s="111"/>
      <c r="AP29" s="123"/>
      <c r="AQ29" s="124"/>
      <c r="AR29" s="111"/>
      <c r="AS29" s="111"/>
      <c r="AT29" s="111"/>
      <c r="AU29" s="111"/>
      <c r="AV29" s="111"/>
      <c r="AW29" s="111"/>
      <c r="AX29" s="111"/>
      <c r="AY29" s="111"/>
      <c r="AZ29" s="111"/>
      <c r="BA29" s="111"/>
      <c r="BB29" s="111"/>
      <c r="BC29" s="81"/>
      <c r="BD29" s="79"/>
      <c r="BE29" s="80"/>
      <c r="BF29" s="80"/>
      <c r="BG29" s="80"/>
      <c r="BH29" s="80"/>
      <c r="BI29" s="265"/>
    </row>
    <row r="30" spans="1:61" x14ac:dyDescent="0.25">
      <c r="A30" s="186"/>
      <c r="B30" s="121"/>
      <c r="C30" s="121"/>
      <c r="D30" s="125"/>
      <c r="E30" s="121"/>
      <c r="F30" s="131"/>
      <c r="G30" s="132"/>
      <c r="H30" s="121"/>
      <c r="I30" s="111"/>
      <c r="J30" s="121"/>
      <c r="K30" s="111"/>
      <c r="L30" s="111"/>
      <c r="M30" s="111"/>
      <c r="N30" s="73"/>
      <c r="O30" s="73"/>
      <c r="P30" s="73"/>
      <c r="Q30" s="91"/>
      <c r="R30" s="94"/>
      <c r="S30" s="91"/>
      <c r="T30" s="93"/>
      <c r="U30" s="91"/>
      <c r="V30" s="73"/>
      <c r="W30" s="93"/>
      <c r="X30" s="91"/>
      <c r="Y30" s="94"/>
      <c r="Z30" s="94"/>
      <c r="AA30" s="91"/>
      <c r="AB30" s="94"/>
      <c r="AC30" s="94"/>
      <c r="AD30" s="91"/>
      <c r="AE30" s="94"/>
      <c r="AF30" s="94"/>
      <c r="AG30" s="91"/>
      <c r="AH30" s="94"/>
      <c r="AI30" s="94"/>
      <c r="AJ30" s="91"/>
      <c r="AK30" s="94"/>
      <c r="AL30" s="100"/>
      <c r="AM30" s="100"/>
      <c r="AN30" s="111"/>
      <c r="AO30" s="111"/>
      <c r="AP30" s="123"/>
      <c r="AQ30" s="124"/>
      <c r="AR30" s="111"/>
      <c r="AS30" s="111"/>
      <c r="AT30" s="111"/>
      <c r="AU30" s="111"/>
      <c r="AV30" s="111"/>
      <c r="AW30" s="111"/>
      <c r="AX30" s="111"/>
      <c r="AY30" s="111"/>
      <c r="AZ30" s="111"/>
      <c r="BA30" s="111"/>
      <c r="BB30" s="111"/>
      <c r="BC30" s="81"/>
      <c r="BD30" s="79"/>
      <c r="BE30" s="80"/>
      <c r="BF30" s="80"/>
      <c r="BG30" s="80"/>
      <c r="BH30" s="80"/>
      <c r="BI30" s="265"/>
    </row>
    <row r="31" spans="1:61" x14ac:dyDescent="0.25">
      <c r="A31" s="186"/>
      <c r="B31" s="121"/>
      <c r="C31" s="121"/>
      <c r="D31" s="125"/>
      <c r="E31" s="121"/>
      <c r="F31" s="131"/>
      <c r="G31" s="132"/>
      <c r="H31" s="121"/>
      <c r="I31" s="111"/>
      <c r="J31" s="121"/>
      <c r="K31" s="111"/>
      <c r="L31" s="111"/>
      <c r="M31" s="111"/>
      <c r="N31" s="73"/>
      <c r="O31" s="73"/>
      <c r="P31" s="73"/>
      <c r="Q31" s="91"/>
      <c r="R31" s="94"/>
      <c r="S31" s="91"/>
      <c r="T31" s="93"/>
      <c r="U31" s="91"/>
      <c r="V31" s="73"/>
      <c r="W31" s="93"/>
      <c r="X31" s="91"/>
      <c r="Y31" s="94"/>
      <c r="Z31" s="94"/>
      <c r="AA31" s="91"/>
      <c r="AB31" s="94"/>
      <c r="AC31" s="94"/>
      <c r="AD31" s="91"/>
      <c r="AE31" s="94"/>
      <c r="AF31" s="94"/>
      <c r="AG31" s="91"/>
      <c r="AH31" s="94"/>
      <c r="AI31" s="94"/>
      <c r="AJ31" s="91"/>
      <c r="AK31" s="94"/>
      <c r="AL31" s="100"/>
      <c r="AM31" s="100"/>
      <c r="AN31" s="111"/>
      <c r="AO31" s="111"/>
      <c r="AP31" s="123"/>
      <c r="AQ31" s="124"/>
      <c r="AR31" s="111"/>
      <c r="AS31" s="111"/>
      <c r="AT31" s="111"/>
      <c r="AU31" s="111"/>
      <c r="AV31" s="111"/>
      <c r="AW31" s="111"/>
      <c r="AX31" s="111"/>
      <c r="AY31" s="111"/>
      <c r="AZ31" s="111"/>
      <c r="BA31" s="111"/>
      <c r="BB31" s="111"/>
      <c r="BC31" s="81"/>
      <c r="BD31" s="79"/>
      <c r="BE31" s="80"/>
      <c r="BF31" s="80"/>
      <c r="BG31" s="80"/>
      <c r="BH31" s="80"/>
      <c r="BI31" s="265"/>
    </row>
    <row r="32" spans="1:61" x14ac:dyDescent="0.25">
      <c r="A32" s="186"/>
      <c r="B32" s="121"/>
      <c r="C32" s="121"/>
      <c r="D32" s="125"/>
      <c r="E32" s="121"/>
      <c r="F32" s="131"/>
      <c r="G32" s="132"/>
      <c r="H32" s="121"/>
      <c r="I32" s="111"/>
      <c r="J32" s="121"/>
      <c r="K32" s="111"/>
      <c r="L32" s="111"/>
      <c r="M32" s="111"/>
      <c r="N32" s="73"/>
      <c r="O32" s="73"/>
      <c r="P32" s="73"/>
      <c r="Q32" s="91"/>
      <c r="R32" s="94"/>
      <c r="S32" s="91"/>
      <c r="T32" s="93"/>
      <c r="U32" s="91"/>
      <c r="V32" s="73"/>
      <c r="W32" s="93"/>
      <c r="X32" s="91"/>
      <c r="Y32" s="94"/>
      <c r="Z32" s="94"/>
      <c r="AA32" s="91"/>
      <c r="AB32" s="94"/>
      <c r="AC32" s="94"/>
      <c r="AD32" s="91"/>
      <c r="AE32" s="94"/>
      <c r="AF32" s="94"/>
      <c r="AG32" s="91"/>
      <c r="AH32" s="94"/>
      <c r="AI32" s="94"/>
      <c r="AJ32" s="91"/>
      <c r="AK32" s="94"/>
      <c r="AL32" s="100"/>
      <c r="AM32" s="100"/>
      <c r="AN32" s="111"/>
      <c r="AO32" s="111"/>
      <c r="AP32" s="123"/>
      <c r="AQ32" s="124"/>
      <c r="AR32" s="111"/>
      <c r="AS32" s="111"/>
      <c r="AT32" s="111"/>
      <c r="AU32" s="111"/>
      <c r="AV32" s="111"/>
      <c r="AW32" s="111"/>
      <c r="AX32" s="111"/>
      <c r="AY32" s="111"/>
      <c r="AZ32" s="111"/>
      <c r="BA32" s="111"/>
      <c r="BB32" s="111"/>
      <c r="BC32" s="81"/>
      <c r="BD32" s="79"/>
      <c r="BE32" s="80"/>
      <c r="BF32" s="80"/>
      <c r="BG32" s="80"/>
      <c r="BH32" s="80"/>
      <c r="BI32" s="265"/>
    </row>
    <row r="33" spans="1:61" x14ac:dyDescent="0.25">
      <c r="A33" s="186"/>
      <c r="B33" s="121"/>
      <c r="C33" s="121"/>
      <c r="D33" s="125"/>
      <c r="E33" s="121"/>
      <c r="F33" s="131"/>
      <c r="G33" s="132"/>
      <c r="H33" s="121"/>
      <c r="I33" s="111"/>
      <c r="J33" s="121"/>
      <c r="K33" s="111"/>
      <c r="L33" s="111"/>
      <c r="M33" s="111"/>
      <c r="N33" s="73"/>
      <c r="O33" s="73"/>
      <c r="P33" s="73"/>
      <c r="Q33" s="91"/>
      <c r="R33" s="94"/>
      <c r="S33" s="91"/>
      <c r="T33" s="93"/>
      <c r="U33" s="91"/>
      <c r="V33" s="73"/>
      <c r="W33" s="93"/>
      <c r="X33" s="91"/>
      <c r="Y33" s="94"/>
      <c r="Z33" s="94"/>
      <c r="AA33" s="91"/>
      <c r="AB33" s="94"/>
      <c r="AC33" s="94"/>
      <c r="AD33" s="91"/>
      <c r="AE33" s="94"/>
      <c r="AF33" s="94"/>
      <c r="AG33" s="91"/>
      <c r="AH33" s="94"/>
      <c r="AI33" s="94"/>
      <c r="AJ33" s="91"/>
      <c r="AK33" s="94"/>
      <c r="AL33" s="100"/>
      <c r="AM33" s="100"/>
      <c r="AN33" s="122"/>
      <c r="AO33" s="122"/>
      <c r="AP33" s="123"/>
      <c r="AQ33" s="124"/>
      <c r="AR33" s="122"/>
      <c r="AS33" s="122"/>
      <c r="AT33" s="111"/>
      <c r="AU33" s="111"/>
      <c r="AV33" s="111"/>
      <c r="AW33" s="111"/>
      <c r="AX33" s="111"/>
      <c r="AY33" s="111"/>
      <c r="AZ33" s="111"/>
      <c r="BA33" s="111"/>
      <c r="BB33" s="111"/>
      <c r="BC33" s="78"/>
      <c r="BD33" s="79"/>
      <c r="BE33" s="80"/>
      <c r="BF33" s="80"/>
      <c r="BG33" s="80"/>
      <c r="BH33" s="80"/>
      <c r="BI33" s="265"/>
    </row>
    <row r="34" spans="1:61" x14ac:dyDescent="0.25">
      <c r="A34" s="186"/>
      <c r="B34" s="121"/>
      <c r="C34" s="121"/>
      <c r="D34" s="125"/>
      <c r="E34" s="121"/>
      <c r="F34" s="131"/>
      <c r="G34" s="132"/>
      <c r="H34" s="121"/>
      <c r="I34" s="111"/>
      <c r="J34" s="121"/>
      <c r="K34" s="111"/>
      <c r="L34" s="111"/>
      <c r="M34" s="111"/>
      <c r="N34" s="73"/>
      <c r="O34" s="73"/>
      <c r="P34" s="73"/>
      <c r="Q34" s="91"/>
      <c r="R34" s="94"/>
      <c r="S34" s="91"/>
      <c r="T34" s="93"/>
      <c r="U34" s="91"/>
      <c r="V34" s="73"/>
      <c r="W34" s="93"/>
      <c r="X34" s="91"/>
      <c r="Y34" s="94"/>
      <c r="Z34" s="94"/>
      <c r="AA34" s="91"/>
      <c r="AB34" s="94"/>
      <c r="AC34" s="94"/>
      <c r="AD34" s="91"/>
      <c r="AE34" s="94"/>
      <c r="AF34" s="94"/>
      <c r="AG34" s="91"/>
      <c r="AH34" s="94"/>
      <c r="AI34" s="94"/>
      <c r="AJ34" s="91"/>
      <c r="AK34" s="94"/>
      <c r="AL34" s="100"/>
      <c r="AM34" s="100"/>
      <c r="AN34" s="111"/>
      <c r="AO34" s="111"/>
      <c r="AP34" s="123"/>
      <c r="AQ34" s="124"/>
      <c r="AR34" s="111"/>
      <c r="AS34" s="111"/>
      <c r="AT34" s="111"/>
      <c r="AU34" s="111"/>
      <c r="AV34" s="111"/>
      <c r="AW34" s="111"/>
      <c r="AX34" s="111"/>
      <c r="AY34" s="111"/>
      <c r="AZ34" s="111"/>
      <c r="BA34" s="111"/>
      <c r="BB34" s="111"/>
      <c r="BC34" s="81"/>
      <c r="BD34" s="79"/>
      <c r="BE34" s="80"/>
      <c r="BF34" s="80"/>
      <c r="BG34" s="80"/>
      <c r="BH34" s="80"/>
      <c r="BI34" s="265"/>
    </row>
    <row r="35" spans="1:61" x14ac:dyDescent="0.25">
      <c r="A35" s="186"/>
      <c r="B35" s="121"/>
      <c r="C35" s="121"/>
      <c r="D35" s="125"/>
      <c r="E35" s="121"/>
      <c r="F35" s="131"/>
      <c r="G35" s="132"/>
      <c r="H35" s="121"/>
      <c r="I35" s="111"/>
      <c r="J35" s="121"/>
      <c r="K35" s="111"/>
      <c r="L35" s="111"/>
      <c r="M35" s="111"/>
      <c r="N35" s="73"/>
      <c r="O35" s="73"/>
      <c r="P35" s="73"/>
      <c r="Q35" s="91"/>
      <c r="R35" s="94"/>
      <c r="S35" s="91"/>
      <c r="T35" s="93"/>
      <c r="U35" s="91"/>
      <c r="V35" s="73"/>
      <c r="W35" s="93"/>
      <c r="X35" s="91"/>
      <c r="Y35" s="94"/>
      <c r="Z35" s="94"/>
      <c r="AA35" s="91"/>
      <c r="AB35" s="94"/>
      <c r="AC35" s="94"/>
      <c r="AD35" s="91"/>
      <c r="AE35" s="94"/>
      <c r="AF35" s="94"/>
      <c r="AG35" s="91"/>
      <c r="AH35" s="94"/>
      <c r="AI35" s="94"/>
      <c r="AJ35" s="91"/>
      <c r="AK35" s="94"/>
      <c r="AL35" s="100"/>
      <c r="AM35" s="100"/>
      <c r="AN35" s="111"/>
      <c r="AO35" s="111"/>
      <c r="AP35" s="123"/>
      <c r="AQ35" s="124"/>
      <c r="AR35" s="111"/>
      <c r="AS35" s="111"/>
      <c r="AT35" s="111"/>
      <c r="AU35" s="111"/>
      <c r="AV35" s="111"/>
      <c r="AW35" s="111"/>
      <c r="AX35" s="111"/>
      <c r="AY35" s="111"/>
      <c r="AZ35" s="111"/>
      <c r="BA35" s="111"/>
      <c r="BB35" s="111"/>
      <c r="BC35" s="81"/>
      <c r="BD35" s="79"/>
      <c r="BE35" s="80"/>
      <c r="BF35" s="80"/>
      <c r="BG35" s="80"/>
      <c r="BH35" s="80"/>
      <c r="BI35" s="265"/>
    </row>
    <row r="36" spans="1:61" x14ac:dyDescent="0.25">
      <c r="A36" s="186"/>
      <c r="B36" s="121"/>
      <c r="C36" s="121"/>
      <c r="D36" s="125"/>
      <c r="E36" s="121"/>
      <c r="F36" s="131"/>
      <c r="G36" s="132"/>
      <c r="H36" s="121"/>
      <c r="I36" s="111"/>
      <c r="J36" s="121"/>
      <c r="K36" s="111"/>
      <c r="L36" s="111"/>
      <c r="M36" s="111"/>
      <c r="N36" s="73"/>
      <c r="O36" s="73"/>
      <c r="P36" s="73"/>
      <c r="Q36" s="91"/>
      <c r="R36" s="94"/>
      <c r="S36" s="91"/>
      <c r="T36" s="93"/>
      <c r="U36" s="91"/>
      <c r="V36" s="73"/>
      <c r="W36" s="93"/>
      <c r="X36" s="91"/>
      <c r="Y36" s="94"/>
      <c r="Z36" s="94"/>
      <c r="AA36" s="91"/>
      <c r="AB36" s="94"/>
      <c r="AC36" s="94"/>
      <c r="AD36" s="91"/>
      <c r="AE36" s="94"/>
      <c r="AF36" s="94"/>
      <c r="AG36" s="91"/>
      <c r="AH36" s="94"/>
      <c r="AI36" s="94"/>
      <c r="AJ36" s="91"/>
      <c r="AK36" s="94"/>
      <c r="AL36" s="100"/>
      <c r="AM36" s="100"/>
      <c r="AN36" s="111"/>
      <c r="AO36" s="111"/>
      <c r="AP36" s="123"/>
      <c r="AQ36" s="124"/>
      <c r="AR36" s="111"/>
      <c r="AS36" s="111"/>
      <c r="AT36" s="111"/>
      <c r="AU36" s="111"/>
      <c r="AV36" s="111"/>
      <c r="AW36" s="111"/>
      <c r="AX36" s="111"/>
      <c r="AY36" s="111"/>
      <c r="AZ36" s="111"/>
      <c r="BA36" s="111"/>
      <c r="BB36" s="111"/>
      <c r="BC36" s="81"/>
      <c r="BD36" s="79"/>
      <c r="BE36" s="80"/>
      <c r="BF36" s="80"/>
      <c r="BG36" s="80"/>
      <c r="BH36" s="80"/>
      <c r="BI36" s="265"/>
    </row>
    <row r="37" spans="1:61" x14ac:dyDescent="0.25">
      <c r="A37" s="186"/>
      <c r="B37" s="121"/>
      <c r="C37" s="121"/>
      <c r="D37" s="125"/>
      <c r="E37" s="121"/>
      <c r="F37" s="131"/>
      <c r="G37" s="132"/>
      <c r="H37" s="121"/>
      <c r="I37" s="111"/>
      <c r="J37" s="121"/>
      <c r="K37" s="111"/>
      <c r="L37" s="111"/>
      <c r="M37" s="111"/>
      <c r="N37" s="73"/>
      <c r="O37" s="73"/>
      <c r="P37" s="73"/>
      <c r="Q37" s="91"/>
      <c r="R37" s="94"/>
      <c r="S37" s="91"/>
      <c r="T37" s="93"/>
      <c r="U37" s="91"/>
      <c r="V37" s="73"/>
      <c r="W37" s="93"/>
      <c r="X37" s="91"/>
      <c r="Y37" s="94"/>
      <c r="Z37" s="94"/>
      <c r="AA37" s="91"/>
      <c r="AB37" s="94"/>
      <c r="AC37" s="94"/>
      <c r="AD37" s="91"/>
      <c r="AE37" s="94"/>
      <c r="AF37" s="94"/>
      <c r="AG37" s="91"/>
      <c r="AH37" s="94"/>
      <c r="AI37" s="94"/>
      <c r="AJ37" s="91"/>
      <c r="AK37" s="94"/>
      <c r="AL37" s="100"/>
      <c r="AM37" s="100"/>
      <c r="AN37" s="111"/>
      <c r="AO37" s="111"/>
      <c r="AP37" s="123"/>
      <c r="AQ37" s="124"/>
      <c r="AR37" s="111"/>
      <c r="AS37" s="111"/>
      <c r="AT37" s="111"/>
      <c r="AU37" s="111"/>
      <c r="AV37" s="111"/>
      <c r="AW37" s="111"/>
      <c r="AX37" s="111"/>
      <c r="AY37" s="111"/>
      <c r="AZ37" s="111"/>
      <c r="BA37" s="111"/>
      <c r="BB37" s="111"/>
      <c r="BC37" s="81"/>
      <c r="BD37" s="79"/>
      <c r="BE37" s="80"/>
      <c r="BF37" s="80"/>
      <c r="BG37" s="80"/>
      <c r="BH37" s="80"/>
      <c r="BI37" s="265"/>
    </row>
    <row r="38" spans="1:61" x14ac:dyDescent="0.25">
      <c r="A38" s="186"/>
      <c r="B38" s="121"/>
      <c r="C38" s="121"/>
      <c r="D38" s="125"/>
      <c r="E38" s="121"/>
      <c r="F38" s="131"/>
      <c r="G38" s="132"/>
      <c r="H38" s="121"/>
      <c r="I38" s="111"/>
      <c r="J38" s="121"/>
      <c r="K38" s="111"/>
      <c r="L38" s="111"/>
      <c r="M38" s="111"/>
      <c r="N38" s="73"/>
      <c r="O38" s="73"/>
      <c r="P38" s="73"/>
      <c r="Q38" s="91"/>
      <c r="R38" s="94"/>
      <c r="S38" s="91"/>
      <c r="T38" s="93"/>
      <c r="U38" s="91"/>
      <c r="V38" s="73"/>
      <c r="W38" s="93"/>
      <c r="X38" s="91"/>
      <c r="Y38" s="94"/>
      <c r="Z38" s="94"/>
      <c r="AA38" s="91"/>
      <c r="AB38" s="94"/>
      <c r="AC38" s="94"/>
      <c r="AD38" s="91"/>
      <c r="AE38" s="94"/>
      <c r="AF38" s="94"/>
      <c r="AG38" s="91"/>
      <c r="AH38" s="94"/>
      <c r="AI38" s="94"/>
      <c r="AJ38" s="91"/>
      <c r="AK38" s="94"/>
      <c r="AL38" s="100"/>
      <c r="AM38" s="100"/>
      <c r="AN38" s="122"/>
      <c r="AO38" s="122"/>
      <c r="AP38" s="123"/>
      <c r="AQ38" s="124"/>
      <c r="AR38" s="122"/>
      <c r="AS38" s="122"/>
      <c r="AT38" s="111"/>
      <c r="AU38" s="111"/>
      <c r="AV38" s="111"/>
      <c r="AW38" s="111"/>
      <c r="AX38" s="111"/>
      <c r="AY38" s="111"/>
      <c r="AZ38" s="111"/>
      <c r="BA38" s="111"/>
      <c r="BB38" s="111"/>
      <c r="BC38" s="78"/>
      <c r="BD38" s="79"/>
      <c r="BE38" s="80"/>
      <c r="BF38" s="80"/>
      <c r="BG38" s="80"/>
      <c r="BH38" s="80"/>
      <c r="BI38" s="265"/>
    </row>
    <row r="39" spans="1:61" x14ac:dyDescent="0.25">
      <c r="A39" s="186"/>
      <c r="B39" s="121"/>
      <c r="C39" s="121"/>
      <c r="D39" s="125"/>
      <c r="E39" s="121"/>
      <c r="F39" s="131"/>
      <c r="G39" s="132"/>
      <c r="H39" s="121"/>
      <c r="I39" s="111"/>
      <c r="J39" s="121"/>
      <c r="K39" s="111"/>
      <c r="L39" s="111"/>
      <c r="M39" s="111"/>
      <c r="N39" s="73"/>
      <c r="O39" s="73"/>
      <c r="P39" s="73"/>
      <c r="Q39" s="91"/>
      <c r="R39" s="94"/>
      <c r="S39" s="91"/>
      <c r="T39" s="93"/>
      <c r="U39" s="91"/>
      <c r="V39" s="73"/>
      <c r="W39" s="93"/>
      <c r="X39" s="91"/>
      <c r="Y39" s="94"/>
      <c r="Z39" s="94"/>
      <c r="AA39" s="91"/>
      <c r="AB39" s="94"/>
      <c r="AC39" s="94"/>
      <c r="AD39" s="91"/>
      <c r="AE39" s="94"/>
      <c r="AF39" s="94"/>
      <c r="AG39" s="91"/>
      <c r="AH39" s="94"/>
      <c r="AI39" s="94"/>
      <c r="AJ39" s="91"/>
      <c r="AK39" s="94"/>
      <c r="AL39" s="100"/>
      <c r="AM39" s="100"/>
      <c r="AN39" s="111"/>
      <c r="AO39" s="111"/>
      <c r="AP39" s="123"/>
      <c r="AQ39" s="124"/>
      <c r="AR39" s="111"/>
      <c r="AS39" s="111"/>
      <c r="AT39" s="111"/>
      <c r="AU39" s="111"/>
      <c r="AV39" s="111"/>
      <c r="AW39" s="111"/>
      <c r="AX39" s="111"/>
      <c r="AY39" s="111"/>
      <c r="AZ39" s="111"/>
      <c r="BA39" s="111"/>
      <c r="BB39" s="111"/>
      <c r="BC39" s="81"/>
      <c r="BD39" s="79"/>
      <c r="BE39" s="80"/>
      <c r="BF39" s="80"/>
      <c r="BG39" s="80"/>
      <c r="BH39" s="80"/>
      <c r="BI39" s="265"/>
    </row>
    <row r="40" spans="1:61" x14ac:dyDescent="0.25">
      <c r="A40" s="186"/>
      <c r="B40" s="121"/>
      <c r="C40" s="121"/>
      <c r="D40" s="125"/>
      <c r="E40" s="121"/>
      <c r="F40" s="131"/>
      <c r="G40" s="132"/>
      <c r="H40" s="121"/>
      <c r="I40" s="111"/>
      <c r="J40" s="121"/>
      <c r="K40" s="111"/>
      <c r="L40" s="111"/>
      <c r="M40" s="111"/>
      <c r="N40" s="73"/>
      <c r="O40" s="73"/>
      <c r="P40" s="73"/>
      <c r="Q40" s="91"/>
      <c r="R40" s="94"/>
      <c r="S40" s="91"/>
      <c r="T40" s="93"/>
      <c r="U40" s="91"/>
      <c r="V40" s="73"/>
      <c r="W40" s="93"/>
      <c r="X40" s="91"/>
      <c r="Y40" s="94"/>
      <c r="Z40" s="94"/>
      <c r="AA40" s="91"/>
      <c r="AB40" s="94"/>
      <c r="AC40" s="94"/>
      <c r="AD40" s="91"/>
      <c r="AE40" s="94"/>
      <c r="AF40" s="94"/>
      <c r="AG40" s="91"/>
      <c r="AH40" s="94"/>
      <c r="AI40" s="94"/>
      <c r="AJ40" s="91"/>
      <c r="AK40" s="94"/>
      <c r="AL40" s="100"/>
      <c r="AM40" s="100"/>
      <c r="AN40" s="111"/>
      <c r="AO40" s="111"/>
      <c r="AP40" s="123"/>
      <c r="AQ40" s="124"/>
      <c r="AR40" s="111"/>
      <c r="AS40" s="111"/>
      <c r="AT40" s="111"/>
      <c r="AU40" s="111"/>
      <c r="AV40" s="111"/>
      <c r="AW40" s="111"/>
      <c r="AX40" s="111"/>
      <c r="AY40" s="111"/>
      <c r="AZ40" s="111"/>
      <c r="BA40" s="111"/>
      <c r="BB40" s="111"/>
      <c r="BC40" s="81"/>
      <c r="BD40" s="79"/>
      <c r="BE40" s="80"/>
      <c r="BF40" s="80"/>
      <c r="BG40" s="80"/>
      <c r="BH40" s="80"/>
      <c r="BI40" s="265"/>
    </row>
    <row r="41" spans="1:61" x14ac:dyDescent="0.25">
      <c r="A41" s="186"/>
      <c r="B41" s="121"/>
      <c r="C41" s="121"/>
      <c r="D41" s="125"/>
      <c r="E41" s="121"/>
      <c r="F41" s="131"/>
      <c r="G41" s="132"/>
      <c r="H41" s="121"/>
      <c r="I41" s="111"/>
      <c r="J41" s="121"/>
      <c r="K41" s="111"/>
      <c r="L41" s="111"/>
      <c r="M41" s="111"/>
      <c r="N41" s="73"/>
      <c r="O41" s="73"/>
      <c r="P41" s="73"/>
      <c r="Q41" s="91"/>
      <c r="R41" s="94"/>
      <c r="S41" s="91"/>
      <c r="T41" s="93"/>
      <c r="U41" s="91"/>
      <c r="V41" s="73"/>
      <c r="W41" s="93"/>
      <c r="X41" s="91"/>
      <c r="Y41" s="94"/>
      <c r="Z41" s="94"/>
      <c r="AA41" s="91"/>
      <c r="AB41" s="94"/>
      <c r="AC41" s="94"/>
      <c r="AD41" s="91"/>
      <c r="AE41" s="94"/>
      <c r="AF41" s="94"/>
      <c r="AG41" s="91"/>
      <c r="AH41" s="94"/>
      <c r="AI41" s="94"/>
      <c r="AJ41" s="91"/>
      <c r="AK41" s="94"/>
      <c r="AL41" s="100"/>
      <c r="AM41" s="100"/>
      <c r="AN41" s="111"/>
      <c r="AO41" s="111"/>
      <c r="AP41" s="123"/>
      <c r="AQ41" s="124"/>
      <c r="AR41" s="111"/>
      <c r="AS41" s="111"/>
      <c r="AT41" s="111"/>
      <c r="AU41" s="111"/>
      <c r="AV41" s="111"/>
      <c r="AW41" s="111"/>
      <c r="AX41" s="111"/>
      <c r="AY41" s="111"/>
      <c r="AZ41" s="111"/>
      <c r="BA41" s="111"/>
      <c r="BB41" s="111"/>
      <c r="BC41" s="81"/>
      <c r="BD41" s="79"/>
      <c r="BE41" s="80"/>
      <c r="BF41" s="80"/>
      <c r="BG41" s="80"/>
      <c r="BH41" s="80"/>
      <c r="BI41" s="265"/>
    </row>
    <row r="42" spans="1:61" x14ac:dyDescent="0.25">
      <c r="A42" s="186"/>
      <c r="B42" s="121"/>
      <c r="C42" s="121"/>
      <c r="D42" s="125"/>
      <c r="E42" s="121"/>
      <c r="F42" s="131"/>
      <c r="G42" s="132"/>
      <c r="H42" s="121"/>
      <c r="I42" s="111"/>
      <c r="J42" s="121"/>
      <c r="K42" s="111"/>
      <c r="L42" s="111"/>
      <c r="M42" s="111"/>
      <c r="N42" s="73"/>
      <c r="O42" s="73"/>
      <c r="P42" s="73"/>
      <c r="Q42" s="91"/>
      <c r="R42" s="94"/>
      <c r="S42" s="91"/>
      <c r="T42" s="93"/>
      <c r="U42" s="91"/>
      <c r="V42" s="73"/>
      <c r="W42" s="93"/>
      <c r="X42" s="91"/>
      <c r="Y42" s="94"/>
      <c r="Z42" s="94"/>
      <c r="AA42" s="91"/>
      <c r="AB42" s="94"/>
      <c r="AC42" s="94"/>
      <c r="AD42" s="91"/>
      <c r="AE42" s="94"/>
      <c r="AF42" s="94"/>
      <c r="AG42" s="91"/>
      <c r="AH42" s="94"/>
      <c r="AI42" s="94"/>
      <c r="AJ42" s="91"/>
      <c r="AK42" s="94"/>
      <c r="AL42" s="100"/>
      <c r="AM42" s="100"/>
      <c r="AN42" s="111"/>
      <c r="AO42" s="111"/>
      <c r="AP42" s="123"/>
      <c r="AQ42" s="124"/>
      <c r="AR42" s="111"/>
      <c r="AS42" s="111"/>
      <c r="AT42" s="111"/>
      <c r="AU42" s="111"/>
      <c r="AV42" s="111"/>
      <c r="AW42" s="111"/>
      <c r="AX42" s="111"/>
      <c r="AY42" s="111"/>
      <c r="AZ42" s="111"/>
      <c r="BA42" s="111"/>
      <c r="BB42" s="111"/>
      <c r="BC42" s="81"/>
      <c r="BD42" s="79"/>
      <c r="BE42" s="80"/>
      <c r="BF42" s="80"/>
      <c r="BG42" s="80"/>
      <c r="BH42" s="80"/>
      <c r="BI42" s="265"/>
    </row>
    <row r="43" spans="1:61" x14ac:dyDescent="0.25">
      <c r="A43" s="186"/>
      <c r="B43" s="121"/>
      <c r="C43" s="121"/>
      <c r="D43" s="125"/>
      <c r="E43" s="121"/>
      <c r="F43" s="131"/>
      <c r="G43" s="132"/>
      <c r="H43" s="121"/>
      <c r="I43" s="111"/>
      <c r="J43" s="121"/>
      <c r="K43" s="111"/>
      <c r="L43" s="111"/>
      <c r="M43" s="111"/>
      <c r="N43" s="73"/>
      <c r="O43" s="73"/>
      <c r="P43" s="73"/>
      <c r="Q43" s="91"/>
      <c r="R43" s="94"/>
      <c r="S43" s="91"/>
      <c r="T43" s="93"/>
      <c r="U43" s="91"/>
      <c r="V43" s="73"/>
      <c r="W43" s="93"/>
      <c r="X43" s="91"/>
      <c r="Y43" s="94"/>
      <c r="Z43" s="94"/>
      <c r="AA43" s="91"/>
      <c r="AB43" s="94"/>
      <c r="AC43" s="94"/>
      <c r="AD43" s="91"/>
      <c r="AE43" s="94"/>
      <c r="AF43" s="94"/>
      <c r="AG43" s="91"/>
      <c r="AH43" s="94"/>
      <c r="AI43" s="94"/>
      <c r="AJ43" s="91"/>
      <c r="AK43" s="94"/>
      <c r="AL43" s="100"/>
      <c r="AM43" s="100"/>
      <c r="AN43" s="122"/>
      <c r="AO43" s="122"/>
      <c r="AP43" s="123"/>
      <c r="AQ43" s="124"/>
      <c r="AR43" s="122"/>
      <c r="AS43" s="122"/>
      <c r="AT43" s="111"/>
      <c r="AU43" s="111"/>
      <c r="AV43" s="111"/>
      <c r="AW43" s="111"/>
      <c r="AX43" s="111"/>
      <c r="AY43" s="111"/>
      <c r="AZ43" s="111"/>
      <c r="BA43" s="111"/>
      <c r="BB43" s="111"/>
      <c r="BC43" s="78"/>
      <c r="BD43" s="79"/>
      <c r="BE43" s="80"/>
      <c r="BF43" s="80"/>
      <c r="BG43" s="80"/>
      <c r="BH43" s="80"/>
      <c r="BI43" s="265"/>
    </row>
    <row r="44" spans="1:61" x14ac:dyDescent="0.25">
      <c r="A44" s="186"/>
      <c r="B44" s="121"/>
      <c r="C44" s="121"/>
      <c r="D44" s="125"/>
      <c r="E44" s="121"/>
      <c r="F44" s="131"/>
      <c r="G44" s="132"/>
      <c r="H44" s="121"/>
      <c r="I44" s="111"/>
      <c r="J44" s="121"/>
      <c r="K44" s="111"/>
      <c r="L44" s="111"/>
      <c r="M44" s="111"/>
      <c r="N44" s="73"/>
      <c r="O44" s="73"/>
      <c r="P44" s="73"/>
      <c r="Q44" s="91"/>
      <c r="R44" s="94"/>
      <c r="S44" s="91"/>
      <c r="T44" s="93"/>
      <c r="U44" s="91"/>
      <c r="V44" s="73"/>
      <c r="W44" s="93"/>
      <c r="X44" s="91"/>
      <c r="Y44" s="94"/>
      <c r="Z44" s="94"/>
      <c r="AA44" s="91"/>
      <c r="AB44" s="94"/>
      <c r="AC44" s="94"/>
      <c r="AD44" s="91"/>
      <c r="AE44" s="94"/>
      <c r="AF44" s="94"/>
      <c r="AG44" s="91"/>
      <c r="AH44" s="94"/>
      <c r="AI44" s="94"/>
      <c r="AJ44" s="91"/>
      <c r="AK44" s="94"/>
      <c r="AL44" s="100"/>
      <c r="AM44" s="100"/>
      <c r="AN44" s="111"/>
      <c r="AO44" s="111"/>
      <c r="AP44" s="123"/>
      <c r="AQ44" s="124"/>
      <c r="AR44" s="111"/>
      <c r="AS44" s="111"/>
      <c r="AT44" s="111"/>
      <c r="AU44" s="111"/>
      <c r="AV44" s="111"/>
      <c r="AW44" s="111"/>
      <c r="AX44" s="111"/>
      <c r="AY44" s="111"/>
      <c r="AZ44" s="111"/>
      <c r="BA44" s="111"/>
      <c r="BB44" s="111"/>
      <c r="BC44" s="81"/>
      <c r="BD44" s="79"/>
      <c r="BE44" s="80"/>
      <c r="BF44" s="80"/>
      <c r="BG44" s="80"/>
      <c r="BH44" s="80"/>
      <c r="BI44" s="265"/>
    </row>
    <row r="45" spans="1:61" x14ac:dyDescent="0.25">
      <c r="A45" s="186"/>
      <c r="B45" s="121"/>
      <c r="C45" s="121"/>
      <c r="D45" s="125"/>
      <c r="E45" s="121"/>
      <c r="F45" s="131"/>
      <c r="G45" s="132"/>
      <c r="H45" s="121"/>
      <c r="I45" s="111"/>
      <c r="J45" s="121"/>
      <c r="K45" s="111"/>
      <c r="L45" s="111"/>
      <c r="M45" s="111"/>
      <c r="N45" s="73"/>
      <c r="O45" s="73"/>
      <c r="P45" s="73"/>
      <c r="Q45" s="91"/>
      <c r="R45" s="94"/>
      <c r="S45" s="91"/>
      <c r="T45" s="93"/>
      <c r="U45" s="91"/>
      <c r="V45" s="73"/>
      <c r="W45" s="93"/>
      <c r="X45" s="91"/>
      <c r="Y45" s="94"/>
      <c r="Z45" s="94"/>
      <c r="AA45" s="91"/>
      <c r="AB45" s="94"/>
      <c r="AC45" s="94"/>
      <c r="AD45" s="91"/>
      <c r="AE45" s="94"/>
      <c r="AF45" s="94"/>
      <c r="AG45" s="91"/>
      <c r="AH45" s="94"/>
      <c r="AI45" s="94"/>
      <c r="AJ45" s="91"/>
      <c r="AK45" s="94"/>
      <c r="AL45" s="100"/>
      <c r="AM45" s="100"/>
      <c r="AN45" s="111"/>
      <c r="AO45" s="111"/>
      <c r="AP45" s="123"/>
      <c r="AQ45" s="124"/>
      <c r="AR45" s="111"/>
      <c r="AS45" s="111"/>
      <c r="AT45" s="111"/>
      <c r="AU45" s="111"/>
      <c r="AV45" s="111"/>
      <c r="AW45" s="111"/>
      <c r="AX45" s="111"/>
      <c r="AY45" s="111"/>
      <c r="AZ45" s="111"/>
      <c r="BA45" s="111"/>
      <c r="BB45" s="111"/>
      <c r="BC45" s="81"/>
      <c r="BD45" s="79"/>
      <c r="BE45" s="80"/>
      <c r="BF45" s="80"/>
      <c r="BG45" s="80"/>
      <c r="BH45" s="80"/>
      <c r="BI45" s="265"/>
    </row>
    <row r="46" spans="1:61" x14ac:dyDescent="0.25">
      <c r="A46" s="186"/>
      <c r="B46" s="121"/>
      <c r="C46" s="121"/>
      <c r="D46" s="125"/>
      <c r="E46" s="121"/>
      <c r="F46" s="131"/>
      <c r="G46" s="132"/>
      <c r="H46" s="121"/>
      <c r="I46" s="111"/>
      <c r="J46" s="121"/>
      <c r="K46" s="111"/>
      <c r="L46" s="111"/>
      <c r="M46" s="111"/>
      <c r="N46" s="73"/>
      <c r="O46" s="73"/>
      <c r="P46" s="73"/>
      <c r="Q46" s="91"/>
      <c r="R46" s="94"/>
      <c r="S46" s="91"/>
      <c r="T46" s="93"/>
      <c r="U46" s="91"/>
      <c r="V46" s="73"/>
      <c r="W46" s="93"/>
      <c r="X46" s="91"/>
      <c r="Y46" s="94"/>
      <c r="Z46" s="94"/>
      <c r="AA46" s="91"/>
      <c r="AB46" s="94"/>
      <c r="AC46" s="94"/>
      <c r="AD46" s="91"/>
      <c r="AE46" s="94"/>
      <c r="AF46" s="94"/>
      <c r="AG46" s="91"/>
      <c r="AH46" s="94"/>
      <c r="AI46" s="94"/>
      <c r="AJ46" s="91"/>
      <c r="AK46" s="94"/>
      <c r="AL46" s="100"/>
      <c r="AM46" s="100"/>
      <c r="AN46" s="111"/>
      <c r="AO46" s="111"/>
      <c r="AP46" s="123"/>
      <c r="AQ46" s="124"/>
      <c r="AR46" s="111"/>
      <c r="AS46" s="111"/>
      <c r="AT46" s="111"/>
      <c r="AU46" s="111"/>
      <c r="AV46" s="111"/>
      <c r="AW46" s="111"/>
      <c r="AX46" s="111"/>
      <c r="AY46" s="111"/>
      <c r="AZ46" s="111"/>
      <c r="BA46" s="111"/>
      <c r="BB46" s="111"/>
      <c r="BC46" s="81"/>
      <c r="BD46" s="79"/>
      <c r="BE46" s="80"/>
      <c r="BF46" s="80"/>
      <c r="BG46" s="80"/>
      <c r="BH46" s="80"/>
      <c r="BI46" s="265"/>
    </row>
    <row r="47" spans="1:61" x14ac:dyDescent="0.25">
      <c r="A47" s="186"/>
      <c r="B47" s="121"/>
      <c r="C47" s="121"/>
      <c r="D47" s="125"/>
      <c r="E47" s="121"/>
      <c r="F47" s="131"/>
      <c r="G47" s="132"/>
      <c r="H47" s="121"/>
      <c r="I47" s="111"/>
      <c r="J47" s="121"/>
      <c r="K47" s="111"/>
      <c r="L47" s="111"/>
      <c r="M47" s="111"/>
      <c r="N47" s="73"/>
      <c r="O47" s="73"/>
      <c r="P47" s="73"/>
      <c r="Q47" s="91"/>
      <c r="R47" s="94"/>
      <c r="S47" s="91"/>
      <c r="T47" s="93"/>
      <c r="U47" s="91"/>
      <c r="V47" s="73"/>
      <c r="W47" s="93"/>
      <c r="X47" s="91"/>
      <c r="Y47" s="94"/>
      <c r="Z47" s="94"/>
      <c r="AA47" s="91"/>
      <c r="AB47" s="94"/>
      <c r="AC47" s="94"/>
      <c r="AD47" s="91"/>
      <c r="AE47" s="94"/>
      <c r="AF47" s="94"/>
      <c r="AG47" s="91"/>
      <c r="AH47" s="94"/>
      <c r="AI47" s="94"/>
      <c r="AJ47" s="91"/>
      <c r="AK47" s="94"/>
      <c r="AL47" s="100"/>
      <c r="AM47" s="100"/>
      <c r="AN47" s="111"/>
      <c r="AO47" s="111"/>
      <c r="AP47" s="123"/>
      <c r="AQ47" s="124"/>
      <c r="AR47" s="111"/>
      <c r="AS47" s="111"/>
      <c r="AT47" s="111"/>
      <c r="AU47" s="111"/>
      <c r="AV47" s="111"/>
      <c r="AW47" s="111"/>
      <c r="AX47" s="111"/>
      <c r="AY47" s="111"/>
      <c r="AZ47" s="111"/>
      <c r="BA47" s="111"/>
      <c r="BB47" s="111"/>
      <c r="BC47" s="81"/>
      <c r="BD47" s="79"/>
      <c r="BE47" s="80"/>
      <c r="BF47" s="80"/>
      <c r="BG47" s="80"/>
      <c r="BH47" s="80"/>
      <c r="BI47" s="265"/>
    </row>
    <row r="48" spans="1:61" x14ac:dyDescent="0.25">
      <c r="A48" s="265"/>
      <c r="B48" s="266"/>
      <c r="C48" s="266"/>
      <c r="D48" s="267"/>
      <c r="E48" s="267"/>
      <c r="F48" s="267"/>
      <c r="G48" s="267"/>
      <c r="H48" s="81"/>
      <c r="I48" s="267"/>
      <c r="J48" s="267"/>
      <c r="K48" s="267"/>
      <c r="L48" s="267"/>
      <c r="M48" s="267"/>
      <c r="N48" s="267"/>
      <c r="O48" s="267"/>
      <c r="P48" s="267"/>
      <c r="Q48" s="267"/>
      <c r="R48" s="267"/>
      <c r="S48" s="267"/>
      <c r="T48" s="267"/>
      <c r="U48" s="267"/>
      <c r="V48" s="267"/>
      <c r="W48" s="267"/>
      <c r="X48" s="267"/>
      <c r="Y48" s="267"/>
      <c r="Z48" s="267"/>
      <c r="AA48" s="267"/>
      <c r="AB48" s="267"/>
      <c r="AC48" s="267"/>
      <c r="AD48" s="267"/>
      <c r="AE48" s="267"/>
      <c r="AF48" s="267"/>
      <c r="AG48" s="267"/>
      <c r="AH48" s="267"/>
      <c r="AI48" s="267"/>
      <c r="AJ48" s="267"/>
      <c r="AK48" s="267"/>
      <c r="AL48" s="266"/>
      <c r="AM48" s="266"/>
      <c r="AN48" s="267"/>
      <c r="AO48" s="267"/>
      <c r="AP48" s="267"/>
      <c r="AQ48" s="267"/>
      <c r="AR48" s="267"/>
      <c r="AS48" s="267"/>
      <c r="AT48" s="267"/>
      <c r="AU48" s="267"/>
      <c r="AV48" s="265"/>
      <c r="AW48" s="265"/>
      <c r="AX48" s="265"/>
      <c r="AY48" s="265"/>
      <c r="AZ48" s="265"/>
      <c r="BA48" s="265"/>
      <c r="BB48" s="265"/>
      <c r="BC48" s="268"/>
      <c r="BD48" s="268"/>
      <c r="BE48" s="269"/>
      <c r="BF48" s="270"/>
      <c r="BG48" s="270"/>
      <c r="BH48" s="267"/>
      <c r="BI48" s="265"/>
    </row>
    <row r="49" spans="1:61" x14ac:dyDescent="0.25">
      <c r="A49" s="265"/>
      <c r="B49" s="266"/>
      <c r="C49" s="266"/>
      <c r="D49" s="267"/>
      <c r="E49" s="267"/>
      <c r="F49" s="267"/>
      <c r="G49" s="267"/>
      <c r="H49" s="81"/>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6"/>
      <c r="AM49" s="266"/>
      <c r="AN49" s="267"/>
      <c r="AO49" s="267"/>
      <c r="AP49" s="267"/>
      <c r="AQ49" s="267"/>
      <c r="AR49" s="267"/>
      <c r="AS49" s="267"/>
      <c r="AT49" s="267"/>
      <c r="AU49" s="267"/>
      <c r="AV49" s="265"/>
      <c r="AW49" s="265"/>
      <c r="AX49" s="265"/>
      <c r="AY49" s="265"/>
      <c r="AZ49" s="265"/>
      <c r="BA49" s="265"/>
      <c r="BB49" s="265"/>
      <c r="BC49" s="268"/>
      <c r="BD49" s="268"/>
      <c r="BE49" s="269"/>
      <c r="BF49" s="270"/>
      <c r="BG49" s="270"/>
      <c r="BH49" s="267"/>
      <c r="BI49" s="265"/>
    </row>
  </sheetData>
  <mergeCells count="271">
    <mergeCell ref="AZ43:AZ47"/>
    <mergeCell ref="BA43:BA47"/>
    <mergeCell ref="BB43:BB47"/>
    <mergeCell ref="AT43:AT47"/>
    <mergeCell ref="AU43:AU47"/>
    <mergeCell ref="AV43:AV47"/>
    <mergeCell ref="AW43:AW47"/>
    <mergeCell ref="AX43:AX47"/>
    <mergeCell ref="AY43:AY47"/>
    <mergeCell ref="AN43:AN47"/>
    <mergeCell ref="AO43:AO47"/>
    <mergeCell ref="AP43:AP47"/>
    <mergeCell ref="AQ43:AQ47"/>
    <mergeCell ref="AR43:AR47"/>
    <mergeCell ref="AS43:AS47"/>
    <mergeCell ref="H43:H47"/>
    <mergeCell ref="I43:I47"/>
    <mergeCell ref="J43:J47"/>
    <mergeCell ref="K43:K47"/>
    <mergeCell ref="L43:L47"/>
    <mergeCell ref="M43:M47"/>
    <mergeCell ref="AZ38:AZ42"/>
    <mergeCell ref="BA38:BA42"/>
    <mergeCell ref="BB38:BB42"/>
    <mergeCell ref="A43:A47"/>
    <mergeCell ref="B43:B47"/>
    <mergeCell ref="C43:C47"/>
    <mergeCell ref="D43:D47"/>
    <mergeCell ref="E43:E47"/>
    <mergeCell ref="F43:F47"/>
    <mergeCell ref="G43:G47"/>
    <mergeCell ref="AT38:AT42"/>
    <mergeCell ref="AU38:AU42"/>
    <mergeCell ref="AV38:AV42"/>
    <mergeCell ref="AW38:AW42"/>
    <mergeCell ref="AX38:AX42"/>
    <mergeCell ref="AY38:AY42"/>
    <mergeCell ref="AN38:AN42"/>
    <mergeCell ref="AO38:AO42"/>
    <mergeCell ref="AP38:AP42"/>
    <mergeCell ref="AQ38:AQ42"/>
    <mergeCell ref="AR38:AR42"/>
    <mergeCell ref="AS38:AS42"/>
    <mergeCell ref="H38:H42"/>
    <mergeCell ref="I38:I42"/>
    <mergeCell ref="J38:J42"/>
    <mergeCell ref="K38:K42"/>
    <mergeCell ref="L38:L42"/>
    <mergeCell ref="M38:M42"/>
    <mergeCell ref="AZ33:AZ37"/>
    <mergeCell ref="BA33:BA37"/>
    <mergeCell ref="BB33:BB37"/>
    <mergeCell ref="A38:A42"/>
    <mergeCell ref="B38:B42"/>
    <mergeCell ref="C38:C42"/>
    <mergeCell ref="D38:D42"/>
    <mergeCell ref="E38:E42"/>
    <mergeCell ref="F38:F42"/>
    <mergeCell ref="G38:G42"/>
    <mergeCell ref="AT33:AT37"/>
    <mergeCell ref="AU33:AU37"/>
    <mergeCell ref="AV33:AV37"/>
    <mergeCell ref="AW33:AW37"/>
    <mergeCell ref="AX33:AX37"/>
    <mergeCell ref="AY33:AY37"/>
    <mergeCell ref="AN33:AN37"/>
    <mergeCell ref="AO33:AO37"/>
    <mergeCell ref="AP33:AP37"/>
    <mergeCell ref="AQ33:AQ37"/>
    <mergeCell ref="AR33:AR37"/>
    <mergeCell ref="AS33:AS37"/>
    <mergeCell ref="H33:H37"/>
    <mergeCell ref="I33:I37"/>
    <mergeCell ref="J33:J37"/>
    <mergeCell ref="K33:K37"/>
    <mergeCell ref="L33:L37"/>
    <mergeCell ref="M33:M37"/>
    <mergeCell ref="AZ28:AZ32"/>
    <mergeCell ref="BA28:BA32"/>
    <mergeCell ref="BB28:BB32"/>
    <mergeCell ref="A33:A37"/>
    <mergeCell ref="B33:B37"/>
    <mergeCell ref="C33:C37"/>
    <mergeCell ref="D33:D37"/>
    <mergeCell ref="E33:E37"/>
    <mergeCell ref="F33:F37"/>
    <mergeCell ref="G33:G37"/>
    <mergeCell ref="AT28:AT32"/>
    <mergeCell ref="AU28:AU32"/>
    <mergeCell ref="AV28:AV32"/>
    <mergeCell ref="AW28:AW32"/>
    <mergeCell ref="AX28:AX32"/>
    <mergeCell ref="AY28:AY32"/>
    <mergeCell ref="AN28:AN32"/>
    <mergeCell ref="AO28:AO32"/>
    <mergeCell ref="AP28:AP32"/>
    <mergeCell ref="AQ28:AQ32"/>
    <mergeCell ref="AR28:AR32"/>
    <mergeCell ref="AS28:AS32"/>
    <mergeCell ref="H28:H32"/>
    <mergeCell ref="I28:I32"/>
    <mergeCell ref="J28:J32"/>
    <mergeCell ref="K28:K32"/>
    <mergeCell ref="L28:L32"/>
    <mergeCell ref="M28:M32"/>
    <mergeCell ref="AZ23:AZ27"/>
    <mergeCell ref="BA23:BA27"/>
    <mergeCell ref="BB23:BB27"/>
    <mergeCell ref="A28:A32"/>
    <mergeCell ref="B28:B32"/>
    <mergeCell ref="C28:C32"/>
    <mergeCell ref="D28:D32"/>
    <mergeCell ref="E28:E32"/>
    <mergeCell ref="F28:F32"/>
    <mergeCell ref="G28:G32"/>
    <mergeCell ref="AT23:AT27"/>
    <mergeCell ref="AU23:AU27"/>
    <mergeCell ref="AV23:AV27"/>
    <mergeCell ref="AW23:AW27"/>
    <mergeCell ref="AX23:AX27"/>
    <mergeCell ref="AY23:AY27"/>
    <mergeCell ref="AN23:AN27"/>
    <mergeCell ref="AO23:AO27"/>
    <mergeCell ref="AP23:AP27"/>
    <mergeCell ref="AQ23:AQ27"/>
    <mergeCell ref="AR23:AR27"/>
    <mergeCell ref="AS23:AS27"/>
    <mergeCell ref="H23:H27"/>
    <mergeCell ref="I23:I27"/>
    <mergeCell ref="J23:J27"/>
    <mergeCell ref="K23:K27"/>
    <mergeCell ref="L23:L27"/>
    <mergeCell ref="M23:M27"/>
    <mergeCell ref="AZ18:AZ22"/>
    <mergeCell ref="BA18:BA22"/>
    <mergeCell ref="BB18:BB22"/>
    <mergeCell ref="A23:A27"/>
    <mergeCell ref="B23:B27"/>
    <mergeCell ref="C23:C27"/>
    <mergeCell ref="D23:D27"/>
    <mergeCell ref="E23:E27"/>
    <mergeCell ref="F23:F27"/>
    <mergeCell ref="G23:G27"/>
    <mergeCell ref="AT18:AT22"/>
    <mergeCell ref="AU18:AU22"/>
    <mergeCell ref="AV18:AV22"/>
    <mergeCell ref="AW18:AW22"/>
    <mergeCell ref="AX18:AX22"/>
    <mergeCell ref="AY18:AY22"/>
    <mergeCell ref="AN18:AN22"/>
    <mergeCell ref="AO18:AO22"/>
    <mergeCell ref="AP18:AP22"/>
    <mergeCell ref="AQ18:AQ22"/>
    <mergeCell ref="AR18:AR22"/>
    <mergeCell ref="AS18:AS22"/>
    <mergeCell ref="H18:H22"/>
    <mergeCell ref="I18:I22"/>
    <mergeCell ref="J18:J22"/>
    <mergeCell ref="K18:K22"/>
    <mergeCell ref="L18:L22"/>
    <mergeCell ref="M18:M22"/>
    <mergeCell ref="AZ13:AZ17"/>
    <mergeCell ref="BA13:BA17"/>
    <mergeCell ref="BB13:BB17"/>
    <mergeCell ref="A18:A22"/>
    <mergeCell ref="B18:B22"/>
    <mergeCell ref="C18:C22"/>
    <mergeCell ref="D18:D22"/>
    <mergeCell ref="E18:E22"/>
    <mergeCell ref="F18:F22"/>
    <mergeCell ref="G18:G22"/>
    <mergeCell ref="AT13:AT17"/>
    <mergeCell ref="AU13:AU17"/>
    <mergeCell ref="AV13:AV17"/>
    <mergeCell ref="AW13:AW17"/>
    <mergeCell ref="AX13:AX17"/>
    <mergeCell ref="AY13:AY17"/>
    <mergeCell ref="AN13:AN17"/>
    <mergeCell ref="AO13:AO17"/>
    <mergeCell ref="AP13:AP17"/>
    <mergeCell ref="AQ13:AQ17"/>
    <mergeCell ref="AR13:AR17"/>
    <mergeCell ref="AS13:AS17"/>
    <mergeCell ref="H13:H17"/>
    <mergeCell ref="I13:I17"/>
    <mergeCell ref="J13:J17"/>
    <mergeCell ref="K13:K17"/>
    <mergeCell ref="L13:L17"/>
    <mergeCell ref="M13:M17"/>
    <mergeCell ref="AZ8:AZ12"/>
    <mergeCell ref="BA8:BA12"/>
    <mergeCell ref="BB8:BB12"/>
    <mergeCell ref="A13:A17"/>
    <mergeCell ref="B13:B17"/>
    <mergeCell ref="C13:C17"/>
    <mergeCell ref="D13:D17"/>
    <mergeCell ref="E13:E17"/>
    <mergeCell ref="F13:F17"/>
    <mergeCell ref="G13:G17"/>
    <mergeCell ref="AT8:AT12"/>
    <mergeCell ref="AU8:AU12"/>
    <mergeCell ref="AV8:AV12"/>
    <mergeCell ref="AW8:AW12"/>
    <mergeCell ref="AX8:AX12"/>
    <mergeCell ref="AY8:AY12"/>
    <mergeCell ref="AN8:AN12"/>
    <mergeCell ref="AO8:AO12"/>
    <mergeCell ref="AP8:AP12"/>
    <mergeCell ref="AQ8:AQ12"/>
    <mergeCell ref="AR8:AR12"/>
    <mergeCell ref="AS8:AS12"/>
    <mergeCell ref="H8:H12"/>
    <mergeCell ref="I8:I12"/>
    <mergeCell ref="J8:J12"/>
    <mergeCell ref="K8:K12"/>
    <mergeCell ref="L8:L12"/>
    <mergeCell ref="M8:M12"/>
    <mergeCell ref="AZ3:AZ7"/>
    <mergeCell ref="BA3:BA7"/>
    <mergeCell ref="BB3:BB7"/>
    <mergeCell ref="A8:A12"/>
    <mergeCell ref="B8:B12"/>
    <mergeCell ref="C8:C12"/>
    <mergeCell ref="D8:D12"/>
    <mergeCell ref="E8:E12"/>
    <mergeCell ref="F8:F12"/>
    <mergeCell ref="G8:G12"/>
    <mergeCell ref="AT3:AT7"/>
    <mergeCell ref="AU3:AU7"/>
    <mergeCell ref="AV3:AV7"/>
    <mergeCell ref="AW3:AW7"/>
    <mergeCell ref="AX3:AX7"/>
    <mergeCell ref="AY3:AY7"/>
    <mergeCell ref="AN3:AN7"/>
    <mergeCell ref="AO3:AO7"/>
    <mergeCell ref="AP3:AP7"/>
    <mergeCell ref="AQ3:AQ7"/>
    <mergeCell ref="AR3:AR7"/>
    <mergeCell ref="AS3:AS7"/>
    <mergeCell ref="H3:H7"/>
    <mergeCell ref="I3:I7"/>
    <mergeCell ref="J3:J7"/>
    <mergeCell ref="K3:K7"/>
    <mergeCell ref="L3:L7"/>
    <mergeCell ref="M3:M7"/>
    <mergeCell ref="AI2:AK2"/>
    <mergeCell ref="AP2:AQ2"/>
    <mergeCell ref="BC2:BD2"/>
    <mergeCell ref="A3:A7"/>
    <mergeCell ref="B3:B7"/>
    <mergeCell ref="C3:C7"/>
    <mergeCell ref="D3:D7"/>
    <mergeCell ref="E3:E7"/>
    <mergeCell ref="F3:F7"/>
    <mergeCell ref="G3:G7"/>
    <mergeCell ref="R2:S2"/>
    <mergeCell ref="T2:V2"/>
    <mergeCell ref="W2:Y2"/>
    <mergeCell ref="Z2:AB2"/>
    <mergeCell ref="AC2:AD2"/>
    <mergeCell ref="AF2:AH2"/>
    <mergeCell ref="A1:G1"/>
    <mergeCell ref="H1:M1"/>
    <mergeCell ref="N1:AK1"/>
    <mergeCell ref="AT1:BA1"/>
    <mergeCell ref="BB1:BH1"/>
    <mergeCell ref="E2:F2"/>
    <mergeCell ref="H2:I2"/>
    <mergeCell ref="J2:K2"/>
    <mergeCell ref="L2:M2"/>
    <mergeCell ref="P2:Q2"/>
  </mergeCells>
  <conditionalFormatting sqref="Y23 AE9:AF9">
    <cfRule type="containsText" dxfId="3184" priority="324" operator="containsText" text="BAJA">
      <formula>NOT(ISERROR(SEARCH("BAJA",Y9)))</formula>
    </cfRule>
    <cfRule type="containsText" dxfId="3183" priority="325" operator="containsText" text="MEDIA">
      <formula>NOT(ISERROR(SEARCH("MEDIA",Y9)))</formula>
    </cfRule>
    <cfRule type="containsText" dxfId="3182" priority="326" operator="containsText" text="ALTA">
      <formula>NOT(ISERROR(SEARCH("ALTA",Y9)))</formula>
    </cfRule>
  </conditionalFormatting>
  <conditionalFormatting sqref="W13 Z13 AB13:AC13 AH13:AI13 X13:X17 AE13:AF13">
    <cfRule type="containsText" dxfId="3181" priority="372" operator="containsText" text="BAJA">
      <formula>NOT(ISERROR(SEARCH("BAJA",W13)))</formula>
    </cfRule>
    <cfRule type="containsText" dxfId="3180" priority="373" operator="containsText" text="MEDIA">
      <formula>NOT(ISERROR(SEARCH("MEDIA",W13)))</formula>
    </cfRule>
    <cfRule type="containsText" dxfId="3179" priority="374" operator="containsText" text="ALTA">
      <formula>NOT(ISERROR(SEARCH("ALTA",W13)))</formula>
    </cfRule>
  </conditionalFormatting>
  <conditionalFormatting sqref="AK18">
    <cfRule type="containsText" dxfId="3178" priority="339" operator="containsText" text="BAJA">
      <formula>NOT(ISERROR(SEARCH("BAJA",AK18)))</formula>
    </cfRule>
    <cfRule type="containsText" dxfId="3177" priority="340" operator="containsText" text="MEDIA">
      <formula>NOT(ISERROR(SEARCH("MEDIA",AK18)))</formula>
    </cfRule>
    <cfRule type="containsText" dxfId="3176" priority="341" operator="containsText" text="ALTA">
      <formula>NOT(ISERROR(SEARCH("ALTA",AK18)))</formula>
    </cfRule>
  </conditionalFormatting>
  <conditionalFormatting sqref="AB14:AC14">
    <cfRule type="containsText" dxfId="3175" priority="369" operator="containsText" text="BAJA">
      <formula>NOT(ISERROR(SEARCH("BAJA",AB14)))</formula>
    </cfRule>
    <cfRule type="containsText" dxfId="3174" priority="370" operator="containsText" text="MEDIA">
      <formula>NOT(ISERROR(SEARCH("MEDIA",AB14)))</formula>
    </cfRule>
    <cfRule type="containsText" dxfId="3173" priority="371" operator="containsText" text="ALTA">
      <formula>NOT(ISERROR(SEARCH("ALTA",AB14)))</formula>
    </cfRule>
  </conditionalFormatting>
  <conditionalFormatting sqref="AB15:AC15">
    <cfRule type="containsText" dxfId="3172" priority="366" operator="containsText" text="BAJA">
      <formula>NOT(ISERROR(SEARCH("BAJA",AB15)))</formula>
    </cfRule>
    <cfRule type="containsText" dxfId="3171" priority="367" operator="containsText" text="MEDIA">
      <formula>NOT(ISERROR(SEARCH("MEDIA",AB15)))</formula>
    </cfRule>
    <cfRule type="containsText" dxfId="3170" priority="368" operator="containsText" text="ALTA">
      <formula>NOT(ISERROR(SEARCH("ALTA",AB15)))</formula>
    </cfRule>
  </conditionalFormatting>
  <conditionalFormatting sqref="N13:P13 V13">
    <cfRule type="containsText" dxfId="3169" priority="363" operator="containsText" text="BAJA">
      <formula>NOT(ISERROR(SEARCH("BAJA",N13)))</formula>
    </cfRule>
    <cfRule type="containsText" dxfId="3168" priority="364" operator="containsText" text="MEDIA">
      <formula>NOT(ISERROR(SEARCH("MEDIA",N13)))</formula>
    </cfRule>
    <cfRule type="containsText" dxfId="3167" priority="365" operator="containsText" text="ALTA">
      <formula>NOT(ISERROR(SEARCH("ALTA",N13)))</formula>
    </cfRule>
  </conditionalFormatting>
  <conditionalFormatting sqref="Y13">
    <cfRule type="containsText" dxfId="3166" priority="360" operator="containsText" text="BAJA">
      <formula>NOT(ISERROR(SEARCH("BAJA",Y13)))</formula>
    </cfRule>
    <cfRule type="containsText" dxfId="3165" priority="361" operator="containsText" text="MEDIA">
      <formula>NOT(ISERROR(SEARCH("MEDIA",Y13)))</formula>
    </cfRule>
    <cfRule type="containsText" dxfId="3164" priority="362" operator="containsText" text="ALTA">
      <formula>NOT(ISERROR(SEARCH("ALTA",Y13)))</formula>
    </cfRule>
  </conditionalFormatting>
  <conditionalFormatting sqref="AK13">
    <cfRule type="containsText" dxfId="3163" priority="357" operator="containsText" text="BAJA">
      <formula>NOT(ISERROR(SEARCH("BAJA",AK13)))</formula>
    </cfRule>
    <cfRule type="containsText" dxfId="3162" priority="358" operator="containsText" text="MEDIA">
      <formula>NOT(ISERROR(SEARCH("MEDIA",AK13)))</formula>
    </cfRule>
    <cfRule type="containsText" dxfId="3161" priority="359" operator="containsText" text="ALTA">
      <formula>NOT(ISERROR(SEARCH("ALTA",AK13)))</formula>
    </cfRule>
  </conditionalFormatting>
  <conditionalFormatting sqref="W18 Z18 AB18:AC18 AH18:AI18 X18:X22 AE18:AF18">
    <cfRule type="containsText" dxfId="3160" priority="354" operator="containsText" text="BAJA">
      <formula>NOT(ISERROR(SEARCH("BAJA",W18)))</formula>
    </cfRule>
    <cfRule type="containsText" dxfId="3159" priority="355" operator="containsText" text="MEDIA">
      <formula>NOT(ISERROR(SEARCH("MEDIA",W18)))</formula>
    </cfRule>
    <cfRule type="containsText" dxfId="3158" priority="356" operator="containsText" text="ALTA">
      <formula>NOT(ISERROR(SEARCH("ALTA",W18)))</formula>
    </cfRule>
  </conditionalFormatting>
  <conditionalFormatting sqref="AB19:AC19">
    <cfRule type="containsText" dxfId="3157" priority="351" operator="containsText" text="BAJA">
      <formula>NOT(ISERROR(SEARCH("BAJA",AB19)))</formula>
    </cfRule>
    <cfRule type="containsText" dxfId="3156" priority="352" operator="containsText" text="MEDIA">
      <formula>NOT(ISERROR(SEARCH("MEDIA",AB19)))</formula>
    </cfRule>
    <cfRule type="containsText" dxfId="3155" priority="353" operator="containsText" text="ALTA">
      <formula>NOT(ISERROR(SEARCH("ALTA",AB19)))</formula>
    </cfRule>
  </conditionalFormatting>
  <conditionalFormatting sqref="AB20:AC20">
    <cfRule type="containsText" dxfId="3154" priority="348" operator="containsText" text="BAJA">
      <formula>NOT(ISERROR(SEARCH("BAJA",AB20)))</formula>
    </cfRule>
    <cfRule type="containsText" dxfId="3153" priority="349" operator="containsText" text="MEDIA">
      <formula>NOT(ISERROR(SEARCH("MEDIA",AB20)))</formula>
    </cfRule>
    <cfRule type="containsText" dxfId="3152" priority="350" operator="containsText" text="ALTA">
      <formula>NOT(ISERROR(SEARCH("ALTA",AB20)))</formula>
    </cfRule>
  </conditionalFormatting>
  <conditionalFormatting sqref="N18:P18 V18">
    <cfRule type="containsText" dxfId="3151" priority="345" operator="containsText" text="BAJA">
      <formula>NOT(ISERROR(SEARCH("BAJA",N18)))</formula>
    </cfRule>
    <cfRule type="containsText" dxfId="3150" priority="346" operator="containsText" text="MEDIA">
      <formula>NOT(ISERROR(SEARCH("MEDIA",N18)))</formula>
    </cfRule>
    <cfRule type="containsText" dxfId="3149" priority="347" operator="containsText" text="ALTA">
      <formula>NOT(ISERROR(SEARCH("ALTA",N18)))</formula>
    </cfRule>
  </conditionalFormatting>
  <conditionalFormatting sqref="Y18">
    <cfRule type="containsText" dxfId="3148" priority="342" operator="containsText" text="BAJA">
      <formula>NOT(ISERROR(SEARCH("BAJA",Y18)))</formula>
    </cfRule>
    <cfRule type="containsText" dxfId="3147" priority="343" operator="containsText" text="MEDIA">
      <formula>NOT(ISERROR(SEARCH("MEDIA",Y18)))</formula>
    </cfRule>
    <cfRule type="containsText" dxfId="3146" priority="344" operator="containsText" text="ALTA">
      <formula>NOT(ISERROR(SEARCH("ALTA",Y18)))</formula>
    </cfRule>
  </conditionalFormatting>
  <conditionalFormatting sqref="W23 Z23 AB23:AC23 AH23:AI23 X23:X27 AE23:AF23">
    <cfRule type="containsText" dxfId="3145" priority="336" operator="containsText" text="BAJA">
      <formula>NOT(ISERROR(SEARCH("BAJA",W23)))</formula>
    </cfRule>
    <cfRule type="containsText" dxfId="3144" priority="337" operator="containsText" text="MEDIA">
      <formula>NOT(ISERROR(SEARCH("MEDIA",W23)))</formula>
    </cfRule>
    <cfRule type="containsText" dxfId="3143" priority="338" operator="containsText" text="ALTA">
      <formula>NOT(ISERROR(SEARCH("ALTA",W23)))</formula>
    </cfRule>
  </conditionalFormatting>
  <conditionalFormatting sqref="AB24:AC24">
    <cfRule type="containsText" dxfId="3142" priority="333" operator="containsText" text="BAJA">
      <formula>NOT(ISERROR(SEARCH("BAJA",AB24)))</formula>
    </cfRule>
    <cfRule type="containsText" dxfId="3141" priority="334" operator="containsText" text="MEDIA">
      <formula>NOT(ISERROR(SEARCH("MEDIA",AB24)))</formula>
    </cfRule>
    <cfRule type="containsText" dxfId="3140" priority="335" operator="containsText" text="ALTA">
      <formula>NOT(ISERROR(SEARCH("ALTA",AB24)))</formula>
    </cfRule>
  </conditionalFormatting>
  <conditionalFormatting sqref="AB25:AC25">
    <cfRule type="containsText" dxfId="3139" priority="330" operator="containsText" text="BAJA">
      <formula>NOT(ISERROR(SEARCH("BAJA",AB25)))</formula>
    </cfRule>
    <cfRule type="containsText" dxfId="3138" priority="331" operator="containsText" text="MEDIA">
      <formula>NOT(ISERROR(SEARCH("MEDIA",AB25)))</formula>
    </cfRule>
    <cfRule type="containsText" dxfId="3137" priority="332" operator="containsText" text="ALTA">
      <formula>NOT(ISERROR(SEARCH("ALTA",AB25)))</formula>
    </cfRule>
  </conditionalFormatting>
  <conditionalFormatting sqref="N23:P23 V23">
    <cfRule type="containsText" dxfId="3136" priority="327" operator="containsText" text="BAJA">
      <formula>NOT(ISERROR(SEARCH("BAJA",N23)))</formula>
    </cfRule>
    <cfRule type="containsText" dxfId="3135" priority="328" operator="containsText" text="MEDIA">
      <formula>NOT(ISERROR(SEARCH("MEDIA",N23)))</formula>
    </cfRule>
    <cfRule type="containsText" dxfId="3134" priority="329" operator="containsText" text="ALTA">
      <formula>NOT(ISERROR(SEARCH("ALTA",N23)))</formula>
    </cfRule>
  </conditionalFormatting>
  <conditionalFormatting sqref="AK23">
    <cfRule type="containsText" dxfId="3133" priority="321" operator="containsText" text="BAJA">
      <formula>NOT(ISERROR(SEARCH("BAJA",AK23)))</formula>
    </cfRule>
    <cfRule type="containsText" dxfId="3132" priority="322" operator="containsText" text="MEDIA">
      <formula>NOT(ISERROR(SEARCH("MEDIA",AK23)))</formula>
    </cfRule>
    <cfRule type="containsText" dxfId="3131" priority="323" operator="containsText" text="ALTA">
      <formula>NOT(ISERROR(SEARCH("ALTA",AK23)))</formula>
    </cfRule>
  </conditionalFormatting>
  <conditionalFormatting sqref="X4:X7 AJ4:AJ47">
    <cfRule type="containsText" dxfId="3130" priority="405" operator="containsText" text="BAJA">
      <formula>NOT(ISERROR(SEARCH("BAJA",X4)))</formula>
    </cfRule>
    <cfRule type="containsText" dxfId="3129" priority="406" operator="containsText" text="MEDIA">
      <formula>NOT(ISERROR(SEARCH("MEDIA",X4)))</formula>
    </cfRule>
    <cfRule type="containsText" dxfId="3128" priority="407" operator="containsText" text="ALTA">
      <formula>NOT(ISERROR(SEARCH("ALTA",X4)))</formula>
    </cfRule>
  </conditionalFormatting>
  <conditionalFormatting sqref="AT3">
    <cfRule type="containsText" dxfId="3127" priority="402" operator="containsText" text="BAJA">
      <formula>NOT(ISERROR(SEARCH("BAJA",AT3)))</formula>
    </cfRule>
    <cfRule type="containsText" dxfId="3126" priority="403" operator="containsText" text="MEDIA">
      <formula>NOT(ISERROR(SEARCH("MEDIA",AT3)))</formula>
    </cfRule>
    <cfRule type="containsText" dxfId="3125" priority="404" operator="containsText" text="ALTA">
      <formula>NOT(ISERROR(SEARCH("ALTA",AT3)))</formula>
    </cfRule>
  </conditionalFormatting>
  <conditionalFormatting sqref="AN3">
    <cfRule type="containsText" dxfId="3124" priority="399" operator="containsText" text="BAJA">
      <formula>NOT(ISERROR(SEARCH("BAJA",AN3)))</formula>
    </cfRule>
    <cfRule type="containsText" dxfId="3123" priority="400" operator="containsText" text="MEDIA">
      <formula>NOT(ISERROR(SEARCH("MEDIA",AN3)))</formula>
    </cfRule>
    <cfRule type="containsText" dxfId="3122" priority="401" operator="containsText" text="ALTA">
      <formula>NOT(ISERROR(SEARCH("ALTA",AN3)))</formula>
    </cfRule>
  </conditionalFormatting>
  <conditionalFormatting sqref="L3 L8 L13 L18 L23 L28 L33 L38 L43">
    <cfRule type="containsText" dxfId="3121" priority="396" operator="containsText" text="BAJA">
      <formula>NOT(ISERROR(SEARCH("BAJA",L3)))</formula>
    </cfRule>
    <cfRule type="containsText" dxfId="3120" priority="397" operator="containsText" text="MEDIA">
      <formula>NOT(ISERROR(SEARCH("MEDIA",L3)))</formula>
    </cfRule>
    <cfRule type="containsText" dxfId="3119" priority="398" operator="containsText" text="ALTA">
      <formula>NOT(ISERROR(SEARCH("ALTA",L3)))</formula>
    </cfRule>
  </conditionalFormatting>
  <conditionalFormatting sqref="AA3:AA47 AG3:AG47">
    <cfRule type="containsText" dxfId="3118" priority="393" operator="containsText" text="BAJA">
      <formula>NOT(ISERROR(SEARCH("BAJA",AA3)))</formula>
    </cfRule>
    <cfRule type="containsText" dxfId="3117" priority="394" operator="containsText" text="MEDIA">
      <formula>NOT(ISERROR(SEARCH("MEDIA",AA3)))</formula>
    </cfRule>
    <cfRule type="containsText" dxfId="3116" priority="395" operator="containsText" text="ALTA">
      <formula>NOT(ISERROR(SEARCH("ALTA",AA3)))</formula>
    </cfRule>
  </conditionalFormatting>
  <conditionalFormatting sqref="W8 Z8 AH8:AI8 X8:X12 AE8:AF8 AB8:AC9">
    <cfRule type="containsText" dxfId="3115" priority="390" operator="containsText" text="BAJA">
      <formula>NOT(ISERROR(SEARCH("BAJA",W8)))</formula>
    </cfRule>
    <cfRule type="containsText" dxfId="3114" priority="391" operator="containsText" text="MEDIA">
      <formula>NOT(ISERROR(SEARCH("MEDIA",W8)))</formula>
    </cfRule>
    <cfRule type="containsText" dxfId="3113" priority="392" operator="containsText" text="ALTA">
      <formula>NOT(ISERROR(SEARCH("ALTA",W8)))</formula>
    </cfRule>
  </conditionalFormatting>
  <conditionalFormatting sqref="AB9:AC9">
    <cfRule type="containsText" dxfId="3112" priority="387" operator="containsText" text="BAJA">
      <formula>NOT(ISERROR(SEARCH("BAJA",AB9)))</formula>
    </cfRule>
    <cfRule type="containsText" dxfId="3111" priority="388" operator="containsText" text="MEDIA">
      <formula>NOT(ISERROR(SEARCH("MEDIA",AB9)))</formula>
    </cfRule>
    <cfRule type="containsText" dxfId="3110" priority="389" operator="containsText" text="ALTA">
      <formula>NOT(ISERROR(SEARCH("ALTA",AB9)))</formula>
    </cfRule>
  </conditionalFormatting>
  <conditionalFormatting sqref="AB10:AC10">
    <cfRule type="containsText" dxfId="3109" priority="384" operator="containsText" text="BAJA">
      <formula>NOT(ISERROR(SEARCH("BAJA",AB10)))</formula>
    </cfRule>
    <cfRule type="containsText" dxfId="3108" priority="385" operator="containsText" text="MEDIA">
      <formula>NOT(ISERROR(SEARCH("MEDIA",AB10)))</formula>
    </cfRule>
    <cfRule type="containsText" dxfId="3107" priority="386" operator="containsText" text="ALTA">
      <formula>NOT(ISERROR(SEARCH("ALTA",AB10)))</formula>
    </cfRule>
  </conditionalFormatting>
  <conditionalFormatting sqref="O8:P8 V8">
    <cfRule type="containsText" dxfId="3106" priority="381" operator="containsText" text="BAJA">
      <formula>NOT(ISERROR(SEARCH("BAJA",O8)))</formula>
    </cfRule>
    <cfRule type="containsText" dxfId="3105" priority="382" operator="containsText" text="MEDIA">
      <formula>NOT(ISERROR(SEARCH("MEDIA",O8)))</formula>
    </cfRule>
    <cfRule type="containsText" dxfId="3104" priority="383" operator="containsText" text="ALTA">
      <formula>NOT(ISERROR(SEARCH("ALTA",O8)))</formula>
    </cfRule>
  </conditionalFormatting>
  <conditionalFormatting sqref="Y8">
    <cfRule type="containsText" dxfId="3103" priority="378" operator="containsText" text="BAJA">
      <formula>NOT(ISERROR(SEARCH("BAJA",Y8)))</formula>
    </cfRule>
    <cfRule type="containsText" dxfId="3102" priority="379" operator="containsText" text="MEDIA">
      <formula>NOT(ISERROR(SEARCH("MEDIA",Y8)))</formula>
    </cfRule>
    <cfRule type="containsText" dxfId="3101" priority="380" operator="containsText" text="ALTA">
      <formula>NOT(ISERROR(SEARCH("ALTA",Y8)))</formula>
    </cfRule>
  </conditionalFormatting>
  <conditionalFormatting sqref="AK8">
    <cfRule type="containsText" dxfId="3100" priority="375" operator="containsText" text="BAJA">
      <formula>NOT(ISERROR(SEARCH("BAJA",AK8)))</formula>
    </cfRule>
    <cfRule type="containsText" dxfId="3099" priority="376" operator="containsText" text="MEDIA">
      <formula>NOT(ISERROR(SEARCH("MEDIA",AK8)))</formula>
    </cfRule>
    <cfRule type="containsText" dxfId="3098" priority="377" operator="containsText" text="ALTA">
      <formula>NOT(ISERROR(SEARCH("ALTA",AK8)))</formula>
    </cfRule>
  </conditionalFormatting>
  <conditionalFormatting sqref="W28 Z28 AB28:AC28 AH28:AI28 X28:X32 AE28:AF28">
    <cfRule type="containsText" dxfId="3097" priority="318" operator="containsText" text="BAJA">
      <formula>NOT(ISERROR(SEARCH("BAJA",W28)))</formula>
    </cfRule>
    <cfRule type="containsText" dxfId="3096" priority="319" operator="containsText" text="MEDIA">
      <formula>NOT(ISERROR(SEARCH("MEDIA",W28)))</formula>
    </cfRule>
    <cfRule type="containsText" dxfId="3095" priority="320" operator="containsText" text="ALTA">
      <formula>NOT(ISERROR(SEARCH("ALTA",W28)))</formula>
    </cfRule>
  </conditionalFormatting>
  <conditionalFormatting sqref="AB34:AC34">
    <cfRule type="containsText" dxfId="3094" priority="297" operator="containsText" text="BAJA">
      <formula>NOT(ISERROR(SEARCH("BAJA",AB34)))</formula>
    </cfRule>
    <cfRule type="containsText" dxfId="3093" priority="298" operator="containsText" text="MEDIA">
      <formula>NOT(ISERROR(SEARCH("MEDIA",AB34)))</formula>
    </cfRule>
    <cfRule type="containsText" dxfId="3092" priority="299" operator="containsText" text="ALTA">
      <formula>NOT(ISERROR(SEARCH("ALTA",AB34)))</formula>
    </cfRule>
  </conditionalFormatting>
  <conditionalFormatting sqref="AB29:AC29">
    <cfRule type="containsText" dxfId="3091" priority="315" operator="containsText" text="BAJA">
      <formula>NOT(ISERROR(SEARCH("BAJA",AB29)))</formula>
    </cfRule>
    <cfRule type="containsText" dxfId="3090" priority="316" operator="containsText" text="MEDIA">
      <formula>NOT(ISERROR(SEARCH("MEDIA",AB29)))</formula>
    </cfRule>
    <cfRule type="containsText" dxfId="3089" priority="317" operator="containsText" text="ALTA">
      <formula>NOT(ISERROR(SEARCH("ALTA",AB29)))</formula>
    </cfRule>
  </conditionalFormatting>
  <conditionalFormatting sqref="AB30:AC30">
    <cfRule type="containsText" dxfId="3088" priority="312" operator="containsText" text="BAJA">
      <formula>NOT(ISERROR(SEARCH("BAJA",AB30)))</formula>
    </cfRule>
    <cfRule type="containsText" dxfId="3087" priority="313" operator="containsText" text="MEDIA">
      <formula>NOT(ISERROR(SEARCH("MEDIA",AB30)))</formula>
    </cfRule>
    <cfRule type="containsText" dxfId="3086" priority="314" operator="containsText" text="ALTA">
      <formula>NOT(ISERROR(SEARCH("ALTA",AB30)))</formula>
    </cfRule>
  </conditionalFormatting>
  <conditionalFormatting sqref="N28:P28 V28">
    <cfRule type="containsText" dxfId="3085" priority="309" operator="containsText" text="BAJA">
      <formula>NOT(ISERROR(SEARCH("BAJA",N28)))</formula>
    </cfRule>
    <cfRule type="containsText" dxfId="3084" priority="310" operator="containsText" text="MEDIA">
      <formula>NOT(ISERROR(SEARCH("MEDIA",N28)))</formula>
    </cfRule>
    <cfRule type="containsText" dxfId="3083" priority="311" operator="containsText" text="ALTA">
      <formula>NOT(ISERROR(SEARCH("ALTA",N28)))</formula>
    </cfRule>
  </conditionalFormatting>
  <conditionalFormatting sqref="Y28">
    <cfRule type="containsText" dxfId="3082" priority="306" operator="containsText" text="BAJA">
      <formula>NOT(ISERROR(SEARCH("BAJA",Y28)))</formula>
    </cfRule>
    <cfRule type="containsText" dxfId="3081" priority="307" operator="containsText" text="MEDIA">
      <formula>NOT(ISERROR(SEARCH("MEDIA",Y28)))</formula>
    </cfRule>
    <cfRule type="containsText" dxfId="3080" priority="308" operator="containsText" text="ALTA">
      <formula>NOT(ISERROR(SEARCH("ALTA",Y28)))</formula>
    </cfRule>
  </conditionalFormatting>
  <conditionalFormatting sqref="AK28">
    <cfRule type="containsText" dxfId="3079" priority="303" operator="containsText" text="BAJA">
      <formula>NOT(ISERROR(SEARCH("BAJA",AK28)))</formula>
    </cfRule>
    <cfRule type="containsText" dxfId="3078" priority="304" operator="containsText" text="MEDIA">
      <formula>NOT(ISERROR(SEARCH("MEDIA",AK28)))</formula>
    </cfRule>
    <cfRule type="containsText" dxfId="3077" priority="305" operator="containsText" text="ALTA">
      <formula>NOT(ISERROR(SEARCH("ALTA",AK28)))</formula>
    </cfRule>
  </conditionalFormatting>
  <conditionalFormatting sqref="W33 Z33 AB33:AC33 AH33:AI33 X33:X37 AE33:AF33">
    <cfRule type="containsText" dxfId="3076" priority="300" operator="containsText" text="BAJA">
      <formula>NOT(ISERROR(SEARCH("BAJA",W33)))</formula>
    </cfRule>
    <cfRule type="containsText" dxfId="3075" priority="301" operator="containsText" text="MEDIA">
      <formula>NOT(ISERROR(SEARCH("MEDIA",W33)))</formula>
    </cfRule>
    <cfRule type="containsText" dxfId="3074" priority="302" operator="containsText" text="ALTA">
      <formula>NOT(ISERROR(SEARCH("ALTA",W33)))</formula>
    </cfRule>
  </conditionalFormatting>
  <conditionalFormatting sqref="W43 Z43 AB43:AC43 AH43:AI43 X43:X47 AE43:AF43">
    <cfRule type="containsText" dxfId="3073" priority="264" operator="containsText" text="BAJA">
      <formula>NOT(ISERROR(SEARCH("BAJA",W43)))</formula>
    </cfRule>
    <cfRule type="containsText" dxfId="3072" priority="265" operator="containsText" text="MEDIA">
      <formula>NOT(ISERROR(SEARCH("MEDIA",W43)))</formula>
    </cfRule>
    <cfRule type="containsText" dxfId="3071" priority="266" operator="containsText" text="ALTA">
      <formula>NOT(ISERROR(SEARCH("ALTA",W43)))</formula>
    </cfRule>
  </conditionalFormatting>
  <conditionalFormatting sqref="AB35:AC35">
    <cfRule type="containsText" dxfId="3070" priority="294" operator="containsText" text="BAJA">
      <formula>NOT(ISERROR(SEARCH("BAJA",AB35)))</formula>
    </cfRule>
    <cfRule type="containsText" dxfId="3069" priority="295" operator="containsText" text="MEDIA">
      <formula>NOT(ISERROR(SEARCH("MEDIA",AB35)))</formula>
    </cfRule>
    <cfRule type="containsText" dxfId="3068" priority="296" operator="containsText" text="ALTA">
      <formula>NOT(ISERROR(SEARCH("ALTA",AB35)))</formula>
    </cfRule>
  </conditionalFormatting>
  <conditionalFormatting sqref="N33:P33 V33">
    <cfRule type="containsText" dxfId="3067" priority="291" operator="containsText" text="BAJA">
      <formula>NOT(ISERROR(SEARCH("BAJA",N33)))</formula>
    </cfRule>
    <cfRule type="containsText" dxfId="3066" priority="292" operator="containsText" text="MEDIA">
      <formula>NOT(ISERROR(SEARCH("MEDIA",N33)))</formula>
    </cfRule>
    <cfRule type="containsText" dxfId="3065" priority="293" operator="containsText" text="ALTA">
      <formula>NOT(ISERROR(SEARCH("ALTA",N33)))</formula>
    </cfRule>
  </conditionalFormatting>
  <conditionalFormatting sqref="Y33">
    <cfRule type="containsText" dxfId="3064" priority="288" operator="containsText" text="BAJA">
      <formula>NOT(ISERROR(SEARCH("BAJA",Y33)))</formula>
    </cfRule>
    <cfRule type="containsText" dxfId="3063" priority="289" operator="containsText" text="MEDIA">
      <formula>NOT(ISERROR(SEARCH("MEDIA",Y33)))</formula>
    </cfRule>
    <cfRule type="containsText" dxfId="3062" priority="290" operator="containsText" text="ALTA">
      <formula>NOT(ISERROR(SEARCH("ALTA",Y33)))</formula>
    </cfRule>
  </conditionalFormatting>
  <conditionalFormatting sqref="AK33">
    <cfRule type="containsText" dxfId="3061" priority="285" operator="containsText" text="BAJA">
      <formula>NOT(ISERROR(SEARCH("BAJA",AK33)))</formula>
    </cfRule>
    <cfRule type="containsText" dxfId="3060" priority="286" operator="containsText" text="MEDIA">
      <formula>NOT(ISERROR(SEARCH("MEDIA",AK33)))</formula>
    </cfRule>
    <cfRule type="containsText" dxfId="3059" priority="287" operator="containsText" text="ALTA">
      <formula>NOT(ISERROR(SEARCH("ALTA",AK33)))</formula>
    </cfRule>
  </conditionalFormatting>
  <conditionalFormatting sqref="W38 Z38 AB38:AC38 AH38:AI38 X38:X42 AE38:AF38">
    <cfRule type="containsText" dxfId="3058" priority="282" operator="containsText" text="BAJA">
      <formula>NOT(ISERROR(SEARCH("BAJA",W38)))</formula>
    </cfRule>
    <cfRule type="containsText" dxfId="3057" priority="283" operator="containsText" text="MEDIA">
      <formula>NOT(ISERROR(SEARCH("MEDIA",W38)))</formula>
    </cfRule>
    <cfRule type="containsText" dxfId="3056" priority="284" operator="containsText" text="ALTA">
      <formula>NOT(ISERROR(SEARCH("ALTA",W38)))</formula>
    </cfRule>
  </conditionalFormatting>
  <conditionalFormatting sqref="AB39:AC39">
    <cfRule type="containsText" dxfId="3055" priority="279" operator="containsText" text="BAJA">
      <formula>NOT(ISERROR(SEARCH("BAJA",AB39)))</formula>
    </cfRule>
    <cfRule type="containsText" dxfId="3054" priority="280" operator="containsText" text="MEDIA">
      <formula>NOT(ISERROR(SEARCH("MEDIA",AB39)))</formula>
    </cfRule>
    <cfRule type="containsText" dxfId="3053" priority="281" operator="containsText" text="ALTA">
      <formula>NOT(ISERROR(SEARCH("ALTA",AB39)))</formula>
    </cfRule>
  </conditionalFormatting>
  <conditionalFormatting sqref="AB40:AC40">
    <cfRule type="containsText" dxfId="3052" priority="276" operator="containsText" text="BAJA">
      <formula>NOT(ISERROR(SEARCH("BAJA",AB40)))</formula>
    </cfRule>
    <cfRule type="containsText" dxfId="3051" priority="277" operator="containsText" text="MEDIA">
      <formula>NOT(ISERROR(SEARCH("MEDIA",AB40)))</formula>
    </cfRule>
    <cfRule type="containsText" dxfId="3050" priority="278" operator="containsText" text="ALTA">
      <formula>NOT(ISERROR(SEARCH("ALTA",AB40)))</formula>
    </cfRule>
  </conditionalFormatting>
  <conditionalFormatting sqref="N38:P38 V38">
    <cfRule type="containsText" dxfId="3049" priority="273" operator="containsText" text="BAJA">
      <formula>NOT(ISERROR(SEARCH("BAJA",N38)))</formula>
    </cfRule>
    <cfRule type="containsText" dxfId="3048" priority="274" operator="containsText" text="MEDIA">
      <formula>NOT(ISERROR(SEARCH("MEDIA",N38)))</formula>
    </cfRule>
    <cfRule type="containsText" dxfId="3047" priority="275" operator="containsText" text="ALTA">
      <formula>NOT(ISERROR(SEARCH("ALTA",N38)))</formula>
    </cfRule>
  </conditionalFormatting>
  <conditionalFormatting sqref="Y38">
    <cfRule type="containsText" dxfId="3046" priority="270" operator="containsText" text="BAJA">
      <formula>NOT(ISERROR(SEARCH("BAJA",Y38)))</formula>
    </cfRule>
    <cfRule type="containsText" dxfId="3045" priority="271" operator="containsText" text="MEDIA">
      <formula>NOT(ISERROR(SEARCH("MEDIA",Y38)))</formula>
    </cfRule>
    <cfRule type="containsText" dxfId="3044" priority="272" operator="containsText" text="ALTA">
      <formula>NOT(ISERROR(SEARCH("ALTA",Y38)))</formula>
    </cfRule>
  </conditionalFormatting>
  <conditionalFormatting sqref="AK38">
    <cfRule type="containsText" dxfId="3043" priority="267" operator="containsText" text="BAJA">
      <formula>NOT(ISERROR(SEARCH("BAJA",AK38)))</formula>
    </cfRule>
    <cfRule type="containsText" dxfId="3042" priority="268" operator="containsText" text="MEDIA">
      <formula>NOT(ISERROR(SEARCH("MEDIA",AK38)))</formula>
    </cfRule>
    <cfRule type="containsText" dxfId="3041" priority="269" operator="containsText" text="ALTA">
      <formula>NOT(ISERROR(SEARCH("ALTA",AK38)))</formula>
    </cfRule>
  </conditionalFormatting>
  <conditionalFormatting sqref="AF14">
    <cfRule type="containsText" dxfId="3040" priority="237" operator="containsText" text="BAJA">
      <formula>NOT(ISERROR(SEARCH("BAJA",AF14)))</formula>
    </cfRule>
    <cfRule type="containsText" dxfId="3039" priority="238" operator="containsText" text="MEDIA">
      <formula>NOT(ISERROR(SEARCH("MEDIA",AF14)))</formula>
    </cfRule>
    <cfRule type="containsText" dxfId="3038" priority="239" operator="containsText" text="ALTA">
      <formula>NOT(ISERROR(SEARCH("ALTA",AF14)))</formula>
    </cfRule>
  </conditionalFormatting>
  <conditionalFormatting sqref="AB44:AC44">
    <cfRule type="containsText" dxfId="3037" priority="261" operator="containsText" text="BAJA">
      <formula>NOT(ISERROR(SEARCH("BAJA",AB44)))</formula>
    </cfRule>
    <cfRule type="containsText" dxfId="3036" priority="262" operator="containsText" text="MEDIA">
      <formula>NOT(ISERROR(SEARCH("MEDIA",AB44)))</formula>
    </cfRule>
    <cfRule type="containsText" dxfId="3035" priority="263" operator="containsText" text="ALTA">
      <formula>NOT(ISERROR(SEARCH("ALTA",AB44)))</formula>
    </cfRule>
  </conditionalFormatting>
  <conditionalFormatting sqref="AB45:AC45">
    <cfRule type="containsText" dxfId="3034" priority="258" operator="containsText" text="BAJA">
      <formula>NOT(ISERROR(SEARCH("BAJA",AB45)))</formula>
    </cfRule>
    <cfRule type="containsText" dxfId="3033" priority="259" operator="containsText" text="MEDIA">
      <formula>NOT(ISERROR(SEARCH("MEDIA",AB45)))</formula>
    </cfRule>
    <cfRule type="containsText" dxfId="3032" priority="260" operator="containsText" text="ALTA">
      <formula>NOT(ISERROR(SEARCH("ALTA",AB45)))</formula>
    </cfRule>
  </conditionalFormatting>
  <conditionalFormatting sqref="N43:P43 V43">
    <cfRule type="containsText" dxfId="3031" priority="255" operator="containsText" text="BAJA">
      <formula>NOT(ISERROR(SEARCH("BAJA",N43)))</formula>
    </cfRule>
    <cfRule type="containsText" dxfId="3030" priority="256" operator="containsText" text="MEDIA">
      <formula>NOT(ISERROR(SEARCH("MEDIA",N43)))</formula>
    </cfRule>
    <cfRule type="containsText" dxfId="3029" priority="257" operator="containsText" text="ALTA">
      <formula>NOT(ISERROR(SEARCH("ALTA",N43)))</formula>
    </cfRule>
  </conditionalFormatting>
  <conditionalFormatting sqref="Y43">
    <cfRule type="containsText" dxfId="3028" priority="252" operator="containsText" text="BAJA">
      <formula>NOT(ISERROR(SEARCH("BAJA",Y43)))</formula>
    </cfRule>
    <cfRule type="containsText" dxfId="3027" priority="253" operator="containsText" text="MEDIA">
      <formula>NOT(ISERROR(SEARCH("MEDIA",Y43)))</formula>
    </cfRule>
    <cfRule type="containsText" dxfId="3026" priority="254" operator="containsText" text="ALTA">
      <formula>NOT(ISERROR(SEARCH("ALTA",Y43)))</formula>
    </cfRule>
  </conditionalFormatting>
  <conditionalFormatting sqref="AK43">
    <cfRule type="containsText" dxfId="3025" priority="249" operator="containsText" text="BAJA">
      <formula>NOT(ISERROR(SEARCH("BAJA",AK43)))</formula>
    </cfRule>
    <cfRule type="containsText" dxfId="3024" priority="250" operator="containsText" text="MEDIA">
      <formula>NOT(ISERROR(SEARCH("MEDIA",AK43)))</formula>
    </cfRule>
    <cfRule type="containsText" dxfId="3023" priority="251" operator="containsText" text="ALTA">
      <formula>NOT(ISERROR(SEARCH("ALTA",AK43)))</formula>
    </cfRule>
  </conditionalFormatting>
  <conditionalFormatting sqref="N14:P14 V14">
    <cfRule type="containsText" dxfId="3022" priority="246" operator="containsText" text="BAJA">
      <formula>NOT(ISERROR(SEARCH("BAJA",N14)))</formula>
    </cfRule>
    <cfRule type="containsText" dxfId="3021" priority="247" operator="containsText" text="MEDIA">
      <formula>NOT(ISERROR(SEARCH("MEDIA",N14)))</formula>
    </cfRule>
    <cfRule type="containsText" dxfId="3020" priority="248" operator="containsText" text="ALTA">
      <formula>NOT(ISERROR(SEARCH("ALTA",N14)))</formula>
    </cfRule>
  </conditionalFormatting>
  <conditionalFormatting sqref="Y14">
    <cfRule type="containsText" dxfId="3019" priority="243" operator="containsText" text="BAJA">
      <formula>NOT(ISERROR(SEARCH("BAJA",Y14)))</formula>
    </cfRule>
    <cfRule type="containsText" dxfId="3018" priority="244" operator="containsText" text="MEDIA">
      <formula>NOT(ISERROR(SEARCH("MEDIA",Y14)))</formula>
    </cfRule>
    <cfRule type="containsText" dxfId="3017" priority="245" operator="containsText" text="ALTA">
      <formula>NOT(ISERROR(SEARCH("ALTA",Y14)))</formula>
    </cfRule>
  </conditionalFormatting>
  <conditionalFormatting sqref="AB13:AC14">
    <cfRule type="containsText" dxfId="3016" priority="240" operator="containsText" text="BAJA">
      <formula>NOT(ISERROR(SEARCH("BAJA",AB13)))</formula>
    </cfRule>
    <cfRule type="containsText" dxfId="3015" priority="241" operator="containsText" text="MEDIA">
      <formula>NOT(ISERROR(SEARCH("MEDIA",AB13)))</formula>
    </cfRule>
    <cfRule type="containsText" dxfId="3014" priority="242" operator="containsText" text="ALTA">
      <formula>NOT(ISERROR(SEARCH("ALTA",AB13)))</formula>
    </cfRule>
  </conditionalFormatting>
  <conditionalFormatting sqref="AH14">
    <cfRule type="containsText" dxfId="3013" priority="234" operator="containsText" text="BAJA">
      <formula>NOT(ISERROR(SEARCH("BAJA",AH14)))</formula>
    </cfRule>
    <cfRule type="containsText" dxfId="3012" priority="235" operator="containsText" text="MEDIA">
      <formula>NOT(ISERROR(SEARCH("MEDIA",AH14)))</formula>
    </cfRule>
    <cfRule type="containsText" dxfId="3011" priority="236" operator="containsText" text="ALTA">
      <formula>NOT(ISERROR(SEARCH("ALTA",AH14)))</formula>
    </cfRule>
  </conditionalFormatting>
  <conditionalFormatting sqref="AK14">
    <cfRule type="containsText" dxfId="3010" priority="231" operator="containsText" text="BAJA">
      <formula>NOT(ISERROR(SEARCH("BAJA",AK14)))</formula>
    </cfRule>
    <cfRule type="containsText" dxfId="3009" priority="232" operator="containsText" text="MEDIA">
      <formula>NOT(ISERROR(SEARCH("MEDIA",AK14)))</formula>
    </cfRule>
    <cfRule type="containsText" dxfId="3008" priority="233" operator="containsText" text="ALTA">
      <formula>NOT(ISERROR(SEARCH("ALTA",AK14)))</formula>
    </cfRule>
  </conditionalFormatting>
  <conditionalFormatting sqref="X8">
    <cfRule type="containsText" dxfId="3007" priority="228" operator="containsText" text="BAJA">
      <formula>NOT(ISERROR(SEARCH("BAJA",X8)))</formula>
    </cfRule>
    <cfRule type="containsText" dxfId="3006" priority="229" operator="containsText" text="MEDIA">
      <formula>NOT(ISERROR(SEARCH("MEDIA",X8)))</formula>
    </cfRule>
    <cfRule type="containsText" dxfId="3005" priority="230" operator="containsText" text="ALTA">
      <formula>NOT(ISERROR(SEARCH("ALTA",X8)))</formula>
    </cfRule>
  </conditionalFormatting>
  <conditionalFormatting sqref="AB8:AC8">
    <cfRule type="containsText" dxfId="3004" priority="225" operator="containsText" text="BAJA">
      <formula>NOT(ISERROR(SEARCH("BAJA",AB8)))</formula>
    </cfRule>
    <cfRule type="containsText" dxfId="3003" priority="226" operator="containsText" text="MEDIA">
      <formula>NOT(ISERROR(SEARCH("MEDIA",AB8)))</formula>
    </cfRule>
    <cfRule type="containsText" dxfId="3002" priority="227" operator="containsText" text="ALTA">
      <formula>NOT(ISERROR(SEARCH("ALTA",AB8)))</formula>
    </cfRule>
  </conditionalFormatting>
  <conditionalFormatting sqref="Y9">
    <cfRule type="containsText" dxfId="3001" priority="222" operator="containsText" text="BAJA">
      <formula>NOT(ISERROR(SEARCH("BAJA",Y9)))</formula>
    </cfRule>
    <cfRule type="containsText" dxfId="3000" priority="223" operator="containsText" text="MEDIA">
      <formula>NOT(ISERROR(SEARCH("MEDIA",Y9)))</formula>
    </cfRule>
    <cfRule type="containsText" dxfId="2999" priority="224" operator="containsText" text="ALTA">
      <formula>NOT(ISERROR(SEARCH("ALTA",Y9)))</formula>
    </cfRule>
  </conditionalFormatting>
  <conditionalFormatting sqref="AB9:AC9">
    <cfRule type="containsText" dxfId="2998" priority="219" operator="containsText" text="BAJA">
      <formula>NOT(ISERROR(SEARCH("BAJA",AB9)))</formula>
    </cfRule>
    <cfRule type="containsText" dxfId="2997" priority="220" operator="containsText" text="MEDIA">
      <formula>NOT(ISERROR(SEARCH("MEDIA",AB9)))</formula>
    </cfRule>
    <cfRule type="containsText" dxfId="2996" priority="221" operator="containsText" text="ALTA">
      <formula>NOT(ISERROR(SEARCH("ALTA",AB9)))</formula>
    </cfRule>
  </conditionalFormatting>
  <conditionalFormatting sqref="AH9">
    <cfRule type="containsText" dxfId="2995" priority="216" operator="containsText" text="BAJA">
      <formula>NOT(ISERROR(SEARCH("BAJA",AH9)))</formula>
    </cfRule>
    <cfRule type="containsText" dxfId="2994" priority="217" operator="containsText" text="MEDIA">
      <formula>NOT(ISERROR(SEARCH("MEDIA",AH9)))</formula>
    </cfRule>
    <cfRule type="containsText" dxfId="2993" priority="218" operator="containsText" text="ALTA">
      <formula>NOT(ISERROR(SEARCH("ALTA",AH9)))</formula>
    </cfRule>
  </conditionalFormatting>
  <conditionalFormatting sqref="AD3:AD47">
    <cfRule type="containsText" dxfId="2992" priority="213" operator="containsText" text="BAJA">
      <formula>NOT(ISERROR(SEARCH("BAJA",AD3)))</formula>
    </cfRule>
    <cfRule type="containsText" dxfId="2991" priority="214" operator="containsText" text="MEDIA">
      <formula>NOT(ISERROR(SEARCH("MEDIA",AD3)))</formula>
    </cfRule>
    <cfRule type="containsText" dxfId="2990" priority="215" operator="containsText" text="ALTA">
      <formula>NOT(ISERROR(SEARCH("ALTA",AD3)))</formula>
    </cfRule>
  </conditionalFormatting>
  <conditionalFormatting sqref="Q6:R47 Q3:Q5">
    <cfRule type="containsText" dxfId="2989" priority="210" operator="containsText" text="BAJA">
      <formula>NOT(ISERROR(SEARCH("BAJA",Q3)))</formula>
    </cfRule>
    <cfRule type="containsText" dxfId="2988" priority="211" operator="containsText" text="MEDIA">
      <formula>NOT(ISERROR(SEARCH("MEDIA",Q3)))</formula>
    </cfRule>
    <cfRule type="containsText" dxfId="2987" priority="212" operator="containsText" text="ALTA">
      <formula>NOT(ISERROR(SEARCH("ALTA",Q3)))</formula>
    </cfRule>
  </conditionalFormatting>
  <conditionalFormatting sqref="S6:T47 S3:S5">
    <cfRule type="containsText" dxfId="2986" priority="207" operator="containsText" text="BAJA">
      <formula>NOT(ISERROR(SEARCH("BAJA",S3)))</formula>
    </cfRule>
    <cfRule type="containsText" dxfId="2985" priority="208" operator="containsText" text="MEDIA">
      <formula>NOT(ISERROR(SEARCH("MEDIA",S3)))</formula>
    </cfRule>
    <cfRule type="containsText" dxfId="2984" priority="209" operator="containsText" text="ALTA">
      <formula>NOT(ISERROR(SEARCH("ALTA",S3)))</formula>
    </cfRule>
  </conditionalFormatting>
  <conditionalFormatting sqref="U3:U47">
    <cfRule type="containsText" dxfId="2983" priority="204" operator="containsText" text="BAJA">
      <formula>NOT(ISERROR(SEARCH("BAJA",U3)))</formula>
    </cfRule>
    <cfRule type="containsText" dxfId="2982" priority="205" operator="containsText" text="MEDIA">
      <formula>NOT(ISERROR(SEARCH("MEDIA",U3)))</formula>
    </cfRule>
    <cfRule type="containsText" dxfId="2981" priority="206" operator="containsText" text="ALTA">
      <formula>NOT(ISERROR(SEARCH("ALTA",U3)))</formula>
    </cfRule>
  </conditionalFormatting>
  <conditionalFormatting sqref="AJ3">
    <cfRule type="containsText" dxfId="2980" priority="201" operator="containsText" text="BAJA">
      <formula>NOT(ISERROR(SEARCH("BAJA",AJ3)))</formula>
    </cfRule>
    <cfRule type="containsText" dxfId="2979" priority="202" operator="containsText" text="MEDIA">
      <formula>NOT(ISERROR(SEARCH("MEDIA",AJ3)))</formula>
    </cfRule>
    <cfRule type="containsText" dxfId="2978" priority="203" operator="containsText" text="ALTA">
      <formula>NOT(ISERROR(SEARCH("ALTA",AJ3)))</formula>
    </cfRule>
  </conditionalFormatting>
  <conditionalFormatting sqref="AU38">
    <cfRule type="containsText" dxfId="2977" priority="174" operator="containsText" text="BAJA">
      <formula>NOT(ISERROR(SEARCH("BAJA",AU38)))</formula>
    </cfRule>
    <cfRule type="containsText" dxfId="2976" priority="175" operator="containsText" text="MEDIA">
      <formula>NOT(ISERROR(SEARCH("MEDIA",AU38)))</formula>
    </cfRule>
    <cfRule type="containsText" dxfId="2975" priority="176" operator="containsText" text="ALTA">
      <formula>NOT(ISERROR(SEARCH("ALTA",AU38)))</formula>
    </cfRule>
  </conditionalFormatting>
  <conditionalFormatting sqref="AU33">
    <cfRule type="containsText" dxfId="2974" priority="177" operator="containsText" text="BAJA">
      <formula>NOT(ISERROR(SEARCH("BAJA",AU33)))</formula>
    </cfRule>
    <cfRule type="containsText" dxfId="2973" priority="178" operator="containsText" text="MEDIA">
      <formula>NOT(ISERROR(SEARCH("MEDIA",AU33)))</formula>
    </cfRule>
    <cfRule type="containsText" dxfId="2972" priority="179" operator="containsText" text="ALTA">
      <formula>NOT(ISERROR(SEARCH("ALTA",AU33)))</formula>
    </cfRule>
  </conditionalFormatting>
  <conditionalFormatting sqref="AU28">
    <cfRule type="containsText" dxfId="2971" priority="180" operator="containsText" text="BAJA">
      <formula>NOT(ISERROR(SEARCH("BAJA",AU28)))</formula>
    </cfRule>
    <cfRule type="containsText" dxfId="2970" priority="181" operator="containsText" text="MEDIA">
      <formula>NOT(ISERROR(SEARCH("MEDIA",AU28)))</formula>
    </cfRule>
    <cfRule type="containsText" dxfId="2969" priority="182" operator="containsText" text="ALTA">
      <formula>NOT(ISERROR(SEARCH("ALTA",AU28)))</formula>
    </cfRule>
  </conditionalFormatting>
  <conditionalFormatting sqref="AU43">
    <cfRule type="containsText" dxfId="2968" priority="171" operator="containsText" text="BAJA">
      <formula>NOT(ISERROR(SEARCH("BAJA",AU43)))</formula>
    </cfRule>
    <cfRule type="containsText" dxfId="2967" priority="172" operator="containsText" text="MEDIA">
      <formula>NOT(ISERROR(SEARCH("MEDIA",AU43)))</formula>
    </cfRule>
    <cfRule type="containsText" dxfId="2966" priority="173" operator="containsText" text="ALTA">
      <formula>NOT(ISERROR(SEARCH("ALTA",AU43)))</formula>
    </cfRule>
  </conditionalFormatting>
  <conditionalFormatting sqref="AU23">
    <cfRule type="containsText" dxfId="2965" priority="183" operator="containsText" text="BAJA">
      <formula>NOT(ISERROR(SEARCH("BAJA",AU23)))</formula>
    </cfRule>
    <cfRule type="containsText" dxfId="2964" priority="184" operator="containsText" text="MEDIA">
      <formula>NOT(ISERROR(SEARCH("MEDIA",AU23)))</formula>
    </cfRule>
    <cfRule type="containsText" dxfId="2963" priority="185" operator="containsText" text="ALTA">
      <formula>NOT(ISERROR(SEARCH("ALTA",AU23)))</formula>
    </cfRule>
  </conditionalFormatting>
  <conditionalFormatting sqref="AU18">
    <cfRule type="containsText" dxfId="2962" priority="186" operator="containsText" text="BAJA">
      <formula>NOT(ISERROR(SEARCH("BAJA",AU18)))</formula>
    </cfRule>
    <cfRule type="containsText" dxfId="2961" priority="187" operator="containsText" text="MEDIA">
      <formula>NOT(ISERROR(SEARCH("MEDIA",AU18)))</formula>
    </cfRule>
    <cfRule type="containsText" dxfId="2960" priority="188" operator="containsText" text="ALTA">
      <formula>NOT(ISERROR(SEARCH("ALTA",AU18)))</formula>
    </cfRule>
  </conditionalFormatting>
  <conditionalFormatting sqref="AU13">
    <cfRule type="containsText" dxfId="2959" priority="189" operator="containsText" text="BAJA">
      <formula>NOT(ISERROR(SEARCH("BAJA",AU13)))</formula>
    </cfRule>
    <cfRule type="containsText" dxfId="2958" priority="190" operator="containsText" text="MEDIA">
      <formula>NOT(ISERROR(SEARCH("MEDIA",AU13)))</formula>
    </cfRule>
    <cfRule type="containsText" dxfId="2957" priority="191" operator="containsText" text="ALTA">
      <formula>NOT(ISERROR(SEARCH("ALTA",AU13)))</formula>
    </cfRule>
  </conditionalFormatting>
  <conditionalFormatting sqref="AU8">
    <cfRule type="containsText" dxfId="2956" priority="192" operator="containsText" text="BAJA">
      <formula>NOT(ISERROR(SEARCH("BAJA",AU8)))</formula>
    </cfRule>
    <cfRule type="containsText" dxfId="2955" priority="193" operator="containsText" text="MEDIA">
      <formula>NOT(ISERROR(SEARCH("MEDIA",AU8)))</formula>
    </cfRule>
    <cfRule type="containsText" dxfId="2954" priority="194" operator="containsText" text="ALTA">
      <formula>NOT(ISERROR(SEARCH("ALTA",AU8)))</formula>
    </cfRule>
  </conditionalFormatting>
  <conditionalFormatting sqref="AO3:AP3">
    <cfRule type="containsText" dxfId="2953" priority="198" operator="containsText" text="BAJA">
      <formula>NOT(ISERROR(SEARCH("BAJA",AO3)))</formula>
    </cfRule>
    <cfRule type="containsText" dxfId="2952" priority="199" operator="containsText" text="MEDIA">
      <formula>NOT(ISERROR(SEARCH("MEDIA",AO3)))</formula>
    </cfRule>
    <cfRule type="containsText" dxfId="2951" priority="200" operator="containsText" text="ALTA">
      <formula>NOT(ISERROR(SEARCH("ALTA",AO3)))</formula>
    </cfRule>
  </conditionalFormatting>
  <conditionalFormatting sqref="AU3">
    <cfRule type="containsText" dxfId="2950" priority="195" operator="containsText" text="BAJA">
      <formula>NOT(ISERROR(SEARCH("BAJA",AU3)))</formula>
    </cfRule>
    <cfRule type="containsText" dxfId="2949" priority="196" operator="containsText" text="MEDIA">
      <formula>NOT(ISERROR(SEARCH("MEDIA",AU3)))</formula>
    </cfRule>
    <cfRule type="containsText" dxfId="2948" priority="197" operator="containsText" text="ALTA">
      <formula>NOT(ISERROR(SEARCH("ALTA",AU3)))</formula>
    </cfRule>
  </conditionalFormatting>
  <conditionalFormatting sqref="AT8">
    <cfRule type="containsText" dxfId="2947" priority="168" operator="containsText" text="BAJA">
      <formula>NOT(ISERROR(SEARCH("BAJA",AT8)))</formula>
    </cfRule>
    <cfRule type="containsText" dxfId="2946" priority="169" operator="containsText" text="MEDIA">
      <formula>NOT(ISERROR(SEARCH("MEDIA",AT8)))</formula>
    </cfRule>
    <cfRule type="containsText" dxfId="2945" priority="170" operator="containsText" text="ALTA">
      <formula>NOT(ISERROR(SEARCH("ALTA",AT8)))</formula>
    </cfRule>
  </conditionalFormatting>
  <conditionalFormatting sqref="AT13">
    <cfRule type="containsText" dxfId="2944" priority="165" operator="containsText" text="BAJA">
      <formula>NOT(ISERROR(SEARCH("BAJA",AT13)))</formula>
    </cfRule>
    <cfRule type="containsText" dxfId="2943" priority="166" operator="containsText" text="MEDIA">
      <formula>NOT(ISERROR(SEARCH("MEDIA",AT13)))</formula>
    </cfRule>
    <cfRule type="containsText" dxfId="2942" priority="167" operator="containsText" text="ALTA">
      <formula>NOT(ISERROR(SEARCH("ALTA",AT13)))</formula>
    </cfRule>
  </conditionalFormatting>
  <conditionalFormatting sqref="AT18">
    <cfRule type="containsText" dxfId="2941" priority="162" operator="containsText" text="BAJA">
      <formula>NOT(ISERROR(SEARCH("BAJA",AT18)))</formula>
    </cfRule>
    <cfRule type="containsText" dxfId="2940" priority="163" operator="containsText" text="MEDIA">
      <formula>NOT(ISERROR(SEARCH("MEDIA",AT18)))</formula>
    </cfRule>
    <cfRule type="containsText" dxfId="2939" priority="164" operator="containsText" text="ALTA">
      <formula>NOT(ISERROR(SEARCH("ALTA",AT18)))</formula>
    </cfRule>
  </conditionalFormatting>
  <conditionalFormatting sqref="AT23">
    <cfRule type="containsText" dxfId="2938" priority="159" operator="containsText" text="BAJA">
      <formula>NOT(ISERROR(SEARCH("BAJA",AT23)))</formula>
    </cfRule>
    <cfRule type="containsText" dxfId="2937" priority="160" operator="containsText" text="MEDIA">
      <formula>NOT(ISERROR(SEARCH("MEDIA",AT23)))</formula>
    </cfRule>
    <cfRule type="containsText" dxfId="2936" priority="161" operator="containsText" text="ALTA">
      <formula>NOT(ISERROR(SEARCH("ALTA",AT23)))</formula>
    </cfRule>
  </conditionalFormatting>
  <conditionalFormatting sqref="AT28">
    <cfRule type="containsText" dxfId="2935" priority="156" operator="containsText" text="BAJA">
      <formula>NOT(ISERROR(SEARCH("BAJA",AT28)))</formula>
    </cfRule>
    <cfRule type="containsText" dxfId="2934" priority="157" operator="containsText" text="MEDIA">
      <formula>NOT(ISERROR(SEARCH("MEDIA",AT28)))</formula>
    </cfRule>
    <cfRule type="containsText" dxfId="2933" priority="158" operator="containsText" text="ALTA">
      <formula>NOT(ISERROR(SEARCH("ALTA",AT28)))</formula>
    </cfRule>
  </conditionalFormatting>
  <conditionalFormatting sqref="AT33">
    <cfRule type="containsText" dxfId="2932" priority="153" operator="containsText" text="BAJA">
      <formula>NOT(ISERROR(SEARCH("BAJA",AT33)))</formula>
    </cfRule>
    <cfRule type="containsText" dxfId="2931" priority="154" operator="containsText" text="MEDIA">
      <formula>NOT(ISERROR(SEARCH("MEDIA",AT33)))</formula>
    </cfRule>
    <cfRule type="containsText" dxfId="2930" priority="155" operator="containsText" text="ALTA">
      <formula>NOT(ISERROR(SEARCH("ALTA",AT33)))</formula>
    </cfRule>
  </conditionalFormatting>
  <conditionalFormatting sqref="AT38">
    <cfRule type="containsText" dxfId="2929" priority="150" operator="containsText" text="BAJA">
      <formula>NOT(ISERROR(SEARCH("BAJA",AT38)))</formula>
    </cfRule>
    <cfRule type="containsText" dxfId="2928" priority="151" operator="containsText" text="MEDIA">
      <formula>NOT(ISERROR(SEARCH("MEDIA",AT38)))</formula>
    </cfRule>
    <cfRule type="containsText" dxfId="2927" priority="152" operator="containsText" text="ALTA">
      <formula>NOT(ISERROR(SEARCH("ALTA",AT38)))</formula>
    </cfRule>
  </conditionalFormatting>
  <conditionalFormatting sqref="AT43">
    <cfRule type="containsText" dxfId="2926" priority="147" operator="containsText" text="BAJA">
      <formula>NOT(ISERROR(SEARCH("BAJA",AT43)))</formula>
    </cfRule>
    <cfRule type="containsText" dxfId="2925" priority="148" operator="containsText" text="MEDIA">
      <formula>NOT(ISERROR(SEARCH("MEDIA",AT43)))</formula>
    </cfRule>
    <cfRule type="containsText" dxfId="2924" priority="149" operator="containsText" text="ALTA">
      <formula>NOT(ISERROR(SEARCH("ALTA",AT43)))</formula>
    </cfRule>
  </conditionalFormatting>
  <conditionalFormatting sqref="AN8">
    <cfRule type="containsText" dxfId="2923" priority="144" operator="containsText" text="BAJA">
      <formula>NOT(ISERROR(SEARCH("BAJA",AN8)))</formula>
    </cfRule>
    <cfRule type="containsText" dxfId="2922" priority="145" operator="containsText" text="MEDIA">
      <formula>NOT(ISERROR(SEARCH("MEDIA",AN8)))</formula>
    </cfRule>
    <cfRule type="containsText" dxfId="2921" priority="146" operator="containsText" text="ALTA">
      <formula>NOT(ISERROR(SEARCH("ALTA",AN8)))</formula>
    </cfRule>
  </conditionalFormatting>
  <conditionalFormatting sqref="AO8">
    <cfRule type="containsText" dxfId="2920" priority="141" operator="containsText" text="BAJA">
      <formula>NOT(ISERROR(SEARCH("BAJA",AO8)))</formula>
    </cfRule>
    <cfRule type="containsText" dxfId="2919" priority="142" operator="containsText" text="MEDIA">
      <formula>NOT(ISERROR(SEARCH("MEDIA",AO8)))</formula>
    </cfRule>
    <cfRule type="containsText" dxfId="2918" priority="143" operator="containsText" text="ALTA">
      <formula>NOT(ISERROR(SEARCH("ALTA",AO8)))</formula>
    </cfRule>
  </conditionalFormatting>
  <conditionalFormatting sqref="AN13">
    <cfRule type="containsText" dxfId="2917" priority="138" operator="containsText" text="BAJA">
      <formula>NOT(ISERROR(SEARCH("BAJA",AN13)))</formula>
    </cfRule>
    <cfRule type="containsText" dxfId="2916" priority="139" operator="containsText" text="MEDIA">
      <formula>NOT(ISERROR(SEARCH("MEDIA",AN13)))</formula>
    </cfRule>
    <cfRule type="containsText" dxfId="2915" priority="140" operator="containsText" text="ALTA">
      <formula>NOT(ISERROR(SEARCH("ALTA",AN13)))</formula>
    </cfRule>
  </conditionalFormatting>
  <conditionalFormatting sqref="AO13">
    <cfRule type="containsText" dxfId="2914" priority="135" operator="containsText" text="BAJA">
      <formula>NOT(ISERROR(SEARCH("BAJA",AO13)))</formula>
    </cfRule>
    <cfRule type="containsText" dxfId="2913" priority="136" operator="containsText" text="MEDIA">
      <formula>NOT(ISERROR(SEARCH("MEDIA",AO13)))</formula>
    </cfRule>
    <cfRule type="containsText" dxfId="2912" priority="137" operator="containsText" text="ALTA">
      <formula>NOT(ISERROR(SEARCH("ALTA",AO13)))</formula>
    </cfRule>
  </conditionalFormatting>
  <conditionalFormatting sqref="AN18">
    <cfRule type="containsText" dxfId="2911" priority="132" operator="containsText" text="BAJA">
      <formula>NOT(ISERROR(SEARCH("BAJA",AN18)))</formula>
    </cfRule>
    <cfRule type="containsText" dxfId="2910" priority="133" operator="containsText" text="MEDIA">
      <formula>NOT(ISERROR(SEARCH("MEDIA",AN18)))</formula>
    </cfRule>
    <cfRule type="containsText" dxfId="2909" priority="134" operator="containsText" text="ALTA">
      <formula>NOT(ISERROR(SEARCH("ALTA",AN18)))</formula>
    </cfRule>
  </conditionalFormatting>
  <conditionalFormatting sqref="AO18">
    <cfRule type="containsText" dxfId="2908" priority="129" operator="containsText" text="BAJA">
      <formula>NOT(ISERROR(SEARCH("BAJA",AO18)))</formula>
    </cfRule>
    <cfRule type="containsText" dxfId="2907" priority="130" operator="containsText" text="MEDIA">
      <formula>NOT(ISERROR(SEARCH("MEDIA",AO18)))</formula>
    </cfRule>
    <cfRule type="containsText" dxfId="2906" priority="131" operator="containsText" text="ALTA">
      <formula>NOT(ISERROR(SEARCH("ALTA",AO18)))</formula>
    </cfRule>
  </conditionalFormatting>
  <conditionalFormatting sqref="AN23">
    <cfRule type="containsText" dxfId="2905" priority="126" operator="containsText" text="BAJA">
      <formula>NOT(ISERROR(SEARCH("BAJA",AN23)))</formula>
    </cfRule>
    <cfRule type="containsText" dxfId="2904" priority="127" operator="containsText" text="MEDIA">
      <formula>NOT(ISERROR(SEARCH("MEDIA",AN23)))</formula>
    </cfRule>
    <cfRule type="containsText" dxfId="2903" priority="128" operator="containsText" text="ALTA">
      <formula>NOT(ISERROR(SEARCH("ALTA",AN23)))</formula>
    </cfRule>
  </conditionalFormatting>
  <conditionalFormatting sqref="AO23">
    <cfRule type="containsText" dxfId="2902" priority="123" operator="containsText" text="BAJA">
      <formula>NOT(ISERROR(SEARCH("BAJA",AO23)))</formula>
    </cfRule>
    <cfRule type="containsText" dxfId="2901" priority="124" operator="containsText" text="MEDIA">
      <formula>NOT(ISERROR(SEARCH("MEDIA",AO23)))</formula>
    </cfRule>
    <cfRule type="containsText" dxfId="2900" priority="125" operator="containsText" text="ALTA">
      <formula>NOT(ISERROR(SEARCH("ALTA",AO23)))</formula>
    </cfRule>
  </conditionalFormatting>
  <conditionalFormatting sqref="AN28">
    <cfRule type="containsText" dxfId="2899" priority="120" operator="containsText" text="BAJA">
      <formula>NOT(ISERROR(SEARCH("BAJA",AN28)))</formula>
    </cfRule>
    <cfRule type="containsText" dxfId="2898" priority="121" operator="containsText" text="MEDIA">
      <formula>NOT(ISERROR(SEARCH("MEDIA",AN28)))</formula>
    </cfRule>
    <cfRule type="containsText" dxfId="2897" priority="122" operator="containsText" text="ALTA">
      <formula>NOT(ISERROR(SEARCH("ALTA",AN28)))</formula>
    </cfRule>
  </conditionalFormatting>
  <conditionalFormatting sqref="AO28">
    <cfRule type="containsText" dxfId="2896" priority="117" operator="containsText" text="BAJA">
      <formula>NOT(ISERROR(SEARCH("BAJA",AO28)))</formula>
    </cfRule>
    <cfRule type="containsText" dxfId="2895" priority="118" operator="containsText" text="MEDIA">
      <formula>NOT(ISERROR(SEARCH("MEDIA",AO28)))</formula>
    </cfRule>
    <cfRule type="containsText" dxfId="2894" priority="119" operator="containsText" text="ALTA">
      <formula>NOT(ISERROR(SEARCH("ALTA",AO28)))</formula>
    </cfRule>
  </conditionalFormatting>
  <conditionalFormatting sqref="AN33">
    <cfRule type="containsText" dxfId="2893" priority="114" operator="containsText" text="BAJA">
      <formula>NOT(ISERROR(SEARCH("BAJA",AN33)))</formula>
    </cfRule>
    <cfRule type="containsText" dxfId="2892" priority="115" operator="containsText" text="MEDIA">
      <formula>NOT(ISERROR(SEARCH("MEDIA",AN33)))</formula>
    </cfRule>
    <cfRule type="containsText" dxfId="2891" priority="116" operator="containsText" text="ALTA">
      <formula>NOT(ISERROR(SEARCH("ALTA",AN33)))</formula>
    </cfRule>
  </conditionalFormatting>
  <conditionalFormatting sqref="AO33">
    <cfRule type="containsText" dxfId="2890" priority="111" operator="containsText" text="BAJA">
      <formula>NOT(ISERROR(SEARCH("BAJA",AO33)))</formula>
    </cfRule>
    <cfRule type="containsText" dxfId="2889" priority="112" operator="containsText" text="MEDIA">
      <formula>NOT(ISERROR(SEARCH("MEDIA",AO33)))</formula>
    </cfRule>
    <cfRule type="containsText" dxfId="2888" priority="113" operator="containsText" text="ALTA">
      <formula>NOT(ISERROR(SEARCH("ALTA",AO33)))</formula>
    </cfRule>
  </conditionalFormatting>
  <conditionalFormatting sqref="AN38">
    <cfRule type="containsText" dxfId="2887" priority="108" operator="containsText" text="BAJA">
      <formula>NOT(ISERROR(SEARCH("BAJA",AN38)))</formula>
    </cfRule>
    <cfRule type="containsText" dxfId="2886" priority="109" operator="containsText" text="MEDIA">
      <formula>NOT(ISERROR(SEARCH("MEDIA",AN38)))</formula>
    </cfRule>
    <cfRule type="containsText" dxfId="2885" priority="110" operator="containsText" text="ALTA">
      <formula>NOT(ISERROR(SEARCH("ALTA",AN38)))</formula>
    </cfRule>
  </conditionalFormatting>
  <conditionalFormatting sqref="AO38">
    <cfRule type="containsText" dxfId="2884" priority="105" operator="containsText" text="BAJA">
      <formula>NOT(ISERROR(SEARCH("BAJA",AO38)))</formula>
    </cfRule>
    <cfRule type="containsText" dxfId="2883" priority="106" operator="containsText" text="MEDIA">
      <formula>NOT(ISERROR(SEARCH("MEDIA",AO38)))</formula>
    </cfRule>
    <cfRule type="containsText" dxfId="2882" priority="107" operator="containsText" text="ALTA">
      <formula>NOT(ISERROR(SEARCH("ALTA",AO38)))</formula>
    </cfRule>
  </conditionalFormatting>
  <conditionalFormatting sqref="AN43">
    <cfRule type="containsText" dxfId="2881" priority="102" operator="containsText" text="BAJA">
      <formula>NOT(ISERROR(SEARCH("BAJA",AN43)))</formula>
    </cfRule>
    <cfRule type="containsText" dxfId="2880" priority="103" operator="containsText" text="MEDIA">
      <formula>NOT(ISERROR(SEARCH("MEDIA",AN43)))</formula>
    </cfRule>
    <cfRule type="containsText" dxfId="2879" priority="104" operator="containsText" text="ALTA">
      <formula>NOT(ISERROR(SEARCH("ALTA",AN43)))</formula>
    </cfRule>
  </conditionalFormatting>
  <conditionalFormatting sqref="AO43">
    <cfRule type="containsText" dxfId="2878" priority="99" operator="containsText" text="BAJA">
      <formula>NOT(ISERROR(SEARCH("BAJA",AO43)))</formula>
    </cfRule>
    <cfRule type="containsText" dxfId="2877" priority="100" operator="containsText" text="MEDIA">
      <formula>NOT(ISERROR(SEARCH("MEDIA",AO43)))</formula>
    </cfRule>
    <cfRule type="containsText" dxfId="2876" priority="101" operator="containsText" text="ALTA">
      <formula>NOT(ISERROR(SEARCH("ALTA",AO43)))</formula>
    </cfRule>
  </conditionalFormatting>
  <conditionalFormatting sqref="X3">
    <cfRule type="containsText" dxfId="2875" priority="96" operator="containsText" text="BAJA">
      <formula>NOT(ISERROR(SEARCH("BAJA",X3)))</formula>
    </cfRule>
    <cfRule type="containsText" dxfId="2874" priority="97" operator="containsText" text="MEDIA">
      <formula>NOT(ISERROR(SEARCH("MEDIA",X3)))</formula>
    </cfRule>
    <cfRule type="containsText" dxfId="2873" priority="98" operator="containsText" text="ALTA">
      <formula>NOT(ISERROR(SEARCH("ALTA",X3)))</formula>
    </cfRule>
  </conditionalFormatting>
  <conditionalFormatting sqref="AP8 AP13 AP18 AP23 AP28 AP33 AP38 AP43">
    <cfRule type="containsText" dxfId="2872" priority="93" operator="containsText" text="BAJA">
      <formula>NOT(ISERROR(SEARCH("BAJA",AP8)))</formula>
    </cfRule>
    <cfRule type="containsText" dxfId="2871" priority="94" operator="containsText" text="MEDIA">
      <formula>NOT(ISERROR(SEARCH("MEDIA",AP8)))</formula>
    </cfRule>
    <cfRule type="containsText" dxfId="2870" priority="95" operator="containsText" text="ALTA">
      <formula>NOT(ISERROR(SEARCH("ALTA",AP8)))</formula>
    </cfRule>
  </conditionalFormatting>
  <conditionalFormatting sqref="AR3">
    <cfRule type="containsText" dxfId="2869" priority="90" operator="containsText" text="BAJA">
      <formula>NOT(ISERROR(SEARCH("BAJA",AR3)))</formula>
    </cfRule>
    <cfRule type="containsText" dxfId="2868" priority="91" operator="containsText" text="MEDIA">
      <formula>NOT(ISERROR(SEARCH("MEDIA",AR3)))</formula>
    </cfRule>
    <cfRule type="containsText" dxfId="2867" priority="92" operator="containsText" text="ALTA">
      <formula>NOT(ISERROR(SEARCH("ALTA",AR3)))</formula>
    </cfRule>
  </conditionalFormatting>
  <conditionalFormatting sqref="AS3">
    <cfRule type="containsText" dxfId="2866" priority="87" operator="containsText" text="BAJA">
      <formula>NOT(ISERROR(SEARCH("BAJA",AS3)))</formula>
    </cfRule>
    <cfRule type="containsText" dxfId="2865" priority="88" operator="containsText" text="MEDIA">
      <formula>NOT(ISERROR(SEARCH("MEDIA",AS3)))</formula>
    </cfRule>
    <cfRule type="containsText" dxfId="2864" priority="89" operator="containsText" text="ALTA">
      <formula>NOT(ISERROR(SEARCH("ALTA",AS3)))</formula>
    </cfRule>
  </conditionalFormatting>
  <conditionalFormatting sqref="AR8">
    <cfRule type="containsText" dxfId="2863" priority="84" operator="containsText" text="BAJA">
      <formula>NOT(ISERROR(SEARCH("BAJA",AR8)))</formula>
    </cfRule>
    <cfRule type="containsText" dxfId="2862" priority="85" operator="containsText" text="MEDIA">
      <formula>NOT(ISERROR(SEARCH("MEDIA",AR8)))</formula>
    </cfRule>
    <cfRule type="containsText" dxfId="2861" priority="86" operator="containsText" text="ALTA">
      <formula>NOT(ISERROR(SEARCH("ALTA",AR8)))</formula>
    </cfRule>
  </conditionalFormatting>
  <conditionalFormatting sqref="AS8">
    <cfRule type="containsText" dxfId="2860" priority="81" operator="containsText" text="BAJA">
      <formula>NOT(ISERROR(SEARCH("BAJA",AS8)))</formula>
    </cfRule>
    <cfRule type="containsText" dxfId="2859" priority="82" operator="containsText" text="MEDIA">
      <formula>NOT(ISERROR(SEARCH("MEDIA",AS8)))</formula>
    </cfRule>
    <cfRule type="containsText" dxfId="2858" priority="83" operator="containsText" text="ALTA">
      <formula>NOT(ISERROR(SEARCH("ALTA",AS8)))</formula>
    </cfRule>
  </conditionalFormatting>
  <conditionalFormatting sqref="AR13">
    <cfRule type="containsText" dxfId="2857" priority="78" operator="containsText" text="BAJA">
      <formula>NOT(ISERROR(SEARCH("BAJA",AR13)))</formula>
    </cfRule>
    <cfRule type="containsText" dxfId="2856" priority="79" operator="containsText" text="MEDIA">
      <formula>NOT(ISERROR(SEARCH("MEDIA",AR13)))</formula>
    </cfRule>
    <cfRule type="containsText" dxfId="2855" priority="80" operator="containsText" text="ALTA">
      <formula>NOT(ISERROR(SEARCH("ALTA",AR13)))</formula>
    </cfRule>
  </conditionalFormatting>
  <conditionalFormatting sqref="AS13">
    <cfRule type="containsText" dxfId="2854" priority="75" operator="containsText" text="BAJA">
      <formula>NOT(ISERROR(SEARCH("BAJA",AS13)))</formula>
    </cfRule>
    <cfRule type="containsText" dxfId="2853" priority="76" operator="containsText" text="MEDIA">
      <formula>NOT(ISERROR(SEARCH("MEDIA",AS13)))</formula>
    </cfRule>
    <cfRule type="containsText" dxfId="2852" priority="77" operator="containsText" text="ALTA">
      <formula>NOT(ISERROR(SEARCH("ALTA",AS13)))</formula>
    </cfRule>
  </conditionalFormatting>
  <conditionalFormatting sqref="AR18">
    <cfRule type="containsText" dxfId="2851" priority="72" operator="containsText" text="BAJA">
      <formula>NOT(ISERROR(SEARCH("BAJA",AR18)))</formula>
    </cfRule>
    <cfRule type="containsText" dxfId="2850" priority="73" operator="containsText" text="MEDIA">
      <formula>NOT(ISERROR(SEARCH("MEDIA",AR18)))</formula>
    </cfRule>
    <cfRule type="containsText" dxfId="2849" priority="74" operator="containsText" text="ALTA">
      <formula>NOT(ISERROR(SEARCH("ALTA",AR18)))</formula>
    </cfRule>
  </conditionalFormatting>
  <conditionalFormatting sqref="AS18">
    <cfRule type="containsText" dxfId="2848" priority="69" operator="containsText" text="BAJA">
      <formula>NOT(ISERROR(SEARCH("BAJA",AS18)))</formula>
    </cfRule>
    <cfRule type="containsText" dxfId="2847" priority="70" operator="containsText" text="MEDIA">
      <formula>NOT(ISERROR(SEARCH("MEDIA",AS18)))</formula>
    </cfRule>
    <cfRule type="containsText" dxfId="2846" priority="71" operator="containsText" text="ALTA">
      <formula>NOT(ISERROR(SEARCH("ALTA",AS18)))</formula>
    </cfRule>
  </conditionalFormatting>
  <conditionalFormatting sqref="AR23">
    <cfRule type="containsText" dxfId="2845" priority="66" operator="containsText" text="BAJA">
      <formula>NOT(ISERROR(SEARCH("BAJA",AR23)))</formula>
    </cfRule>
    <cfRule type="containsText" dxfId="2844" priority="67" operator="containsText" text="MEDIA">
      <formula>NOT(ISERROR(SEARCH("MEDIA",AR23)))</formula>
    </cfRule>
    <cfRule type="containsText" dxfId="2843" priority="68" operator="containsText" text="ALTA">
      <formula>NOT(ISERROR(SEARCH("ALTA",AR23)))</formula>
    </cfRule>
  </conditionalFormatting>
  <conditionalFormatting sqref="AS23">
    <cfRule type="containsText" dxfId="2842" priority="63" operator="containsText" text="BAJA">
      <formula>NOT(ISERROR(SEARCH("BAJA",AS23)))</formula>
    </cfRule>
    <cfRule type="containsText" dxfId="2841" priority="64" operator="containsText" text="MEDIA">
      <formula>NOT(ISERROR(SEARCH("MEDIA",AS23)))</formula>
    </cfRule>
    <cfRule type="containsText" dxfId="2840" priority="65" operator="containsText" text="ALTA">
      <formula>NOT(ISERROR(SEARCH("ALTA",AS23)))</formula>
    </cfRule>
  </conditionalFormatting>
  <conditionalFormatting sqref="AR28">
    <cfRule type="containsText" dxfId="2839" priority="60" operator="containsText" text="BAJA">
      <formula>NOT(ISERROR(SEARCH("BAJA",AR28)))</formula>
    </cfRule>
    <cfRule type="containsText" dxfId="2838" priority="61" operator="containsText" text="MEDIA">
      <formula>NOT(ISERROR(SEARCH("MEDIA",AR28)))</formula>
    </cfRule>
    <cfRule type="containsText" dxfId="2837" priority="62" operator="containsText" text="ALTA">
      <formula>NOT(ISERROR(SEARCH("ALTA",AR28)))</formula>
    </cfRule>
  </conditionalFormatting>
  <conditionalFormatting sqref="AS28">
    <cfRule type="containsText" dxfId="2836" priority="57" operator="containsText" text="BAJA">
      <formula>NOT(ISERROR(SEARCH("BAJA",AS28)))</formula>
    </cfRule>
    <cfRule type="containsText" dxfId="2835" priority="58" operator="containsText" text="MEDIA">
      <formula>NOT(ISERROR(SEARCH("MEDIA",AS28)))</formula>
    </cfRule>
    <cfRule type="containsText" dxfId="2834" priority="59" operator="containsText" text="ALTA">
      <formula>NOT(ISERROR(SEARCH("ALTA",AS28)))</formula>
    </cfRule>
  </conditionalFormatting>
  <conditionalFormatting sqref="AR33">
    <cfRule type="containsText" dxfId="2833" priority="54" operator="containsText" text="BAJA">
      <formula>NOT(ISERROR(SEARCH("BAJA",AR33)))</formula>
    </cfRule>
    <cfRule type="containsText" dxfId="2832" priority="55" operator="containsText" text="MEDIA">
      <formula>NOT(ISERROR(SEARCH("MEDIA",AR33)))</formula>
    </cfRule>
    <cfRule type="containsText" dxfId="2831" priority="56" operator="containsText" text="ALTA">
      <formula>NOT(ISERROR(SEARCH("ALTA",AR33)))</formula>
    </cfRule>
  </conditionalFormatting>
  <conditionalFormatting sqref="AS33">
    <cfRule type="containsText" dxfId="2830" priority="51" operator="containsText" text="BAJA">
      <formula>NOT(ISERROR(SEARCH("BAJA",AS33)))</formula>
    </cfRule>
    <cfRule type="containsText" dxfId="2829" priority="52" operator="containsText" text="MEDIA">
      <formula>NOT(ISERROR(SEARCH("MEDIA",AS33)))</formula>
    </cfRule>
    <cfRule type="containsText" dxfId="2828" priority="53" operator="containsText" text="ALTA">
      <formula>NOT(ISERROR(SEARCH("ALTA",AS33)))</formula>
    </cfRule>
  </conditionalFormatting>
  <conditionalFormatting sqref="AR38">
    <cfRule type="containsText" dxfId="2827" priority="48" operator="containsText" text="BAJA">
      <formula>NOT(ISERROR(SEARCH("BAJA",AR38)))</formula>
    </cfRule>
    <cfRule type="containsText" dxfId="2826" priority="49" operator="containsText" text="MEDIA">
      <formula>NOT(ISERROR(SEARCH("MEDIA",AR38)))</formula>
    </cfRule>
    <cfRule type="containsText" dxfId="2825" priority="50" operator="containsText" text="ALTA">
      <formula>NOT(ISERROR(SEARCH("ALTA",AR38)))</formula>
    </cfRule>
  </conditionalFormatting>
  <conditionalFormatting sqref="AS38">
    <cfRule type="containsText" dxfId="2824" priority="45" operator="containsText" text="BAJA">
      <formula>NOT(ISERROR(SEARCH("BAJA",AS38)))</formula>
    </cfRule>
    <cfRule type="containsText" dxfId="2823" priority="46" operator="containsText" text="MEDIA">
      <formula>NOT(ISERROR(SEARCH("MEDIA",AS38)))</formula>
    </cfRule>
    <cfRule type="containsText" dxfId="2822" priority="47" operator="containsText" text="ALTA">
      <formula>NOT(ISERROR(SEARCH("ALTA",AS38)))</formula>
    </cfRule>
  </conditionalFormatting>
  <conditionalFormatting sqref="AR43">
    <cfRule type="containsText" dxfId="2821" priority="42" operator="containsText" text="BAJA">
      <formula>NOT(ISERROR(SEARCH("BAJA",AR43)))</formula>
    </cfRule>
    <cfRule type="containsText" dxfId="2820" priority="43" operator="containsText" text="MEDIA">
      <formula>NOT(ISERROR(SEARCH("MEDIA",AR43)))</formula>
    </cfRule>
    <cfRule type="containsText" dxfId="2819" priority="44" operator="containsText" text="ALTA">
      <formula>NOT(ISERROR(SEARCH("ALTA",AR43)))</formula>
    </cfRule>
  </conditionalFormatting>
  <conditionalFormatting sqref="AS43">
    <cfRule type="containsText" dxfId="2818" priority="39" operator="containsText" text="BAJA">
      <formula>NOT(ISERROR(SEARCH("BAJA",AS43)))</formula>
    </cfRule>
    <cfRule type="containsText" dxfId="2817" priority="40" operator="containsText" text="MEDIA">
      <formula>NOT(ISERROR(SEARCH("MEDIA",AS43)))</formula>
    </cfRule>
    <cfRule type="containsText" dxfId="2816" priority="41" operator="containsText" text="ALTA">
      <formula>NOT(ISERROR(SEARCH("ALTA",AS43)))</formula>
    </cfRule>
  </conditionalFormatting>
  <conditionalFormatting sqref="N3">
    <cfRule type="containsText" dxfId="2815" priority="31" operator="containsText" text="BAJA">
      <formula>NOT(ISERROR(SEARCH("BAJA",N3)))</formula>
    </cfRule>
    <cfRule type="containsText" dxfId="2814" priority="32" operator="containsText" text="MEDIA">
      <formula>NOT(ISERROR(SEARCH("MEDIA",N3)))</formula>
    </cfRule>
    <cfRule type="containsText" dxfId="2813" priority="33" operator="containsText" text="ALTA">
      <formula>NOT(ISERROR(SEARCH("ALTA",N3)))</formula>
    </cfRule>
  </conditionalFormatting>
  <conditionalFormatting sqref="N4">
    <cfRule type="containsText" dxfId="2812" priority="28" operator="containsText" text="BAJA">
      <formula>NOT(ISERROR(SEARCH("BAJA",N4)))</formula>
    </cfRule>
    <cfRule type="containsText" dxfId="2811" priority="29" operator="containsText" text="MEDIA">
      <formula>NOT(ISERROR(SEARCH("MEDIA",N4)))</formula>
    </cfRule>
    <cfRule type="containsText" dxfId="2810" priority="30" operator="containsText" text="ALTA">
      <formula>NOT(ISERROR(SEARCH("ALTA",N4)))</formula>
    </cfRule>
  </conditionalFormatting>
  <conditionalFormatting sqref="R3:R5">
    <cfRule type="containsText" dxfId="2809" priority="25" operator="containsText" text="BAJA">
      <formula>NOT(ISERROR(SEARCH("BAJA",R3)))</formula>
    </cfRule>
    <cfRule type="containsText" dxfId="2808" priority="26" operator="containsText" text="MEDIA">
      <formula>NOT(ISERROR(SEARCH("MEDIA",R3)))</formula>
    </cfRule>
    <cfRule type="containsText" dxfId="2807" priority="27" operator="containsText" text="ALTA">
      <formula>NOT(ISERROR(SEARCH("ALTA",R3)))</formula>
    </cfRule>
  </conditionalFormatting>
  <conditionalFormatting sqref="T3:T5">
    <cfRule type="containsText" dxfId="2806" priority="22" operator="containsText" text="BAJA">
      <formula>NOT(ISERROR(SEARCH("BAJA",T3)))</formula>
    </cfRule>
    <cfRule type="containsText" dxfId="2805" priority="23" operator="containsText" text="MEDIA">
      <formula>NOT(ISERROR(SEARCH("MEDIA",T3)))</formula>
    </cfRule>
    <cfRule type="containsText" dxfId="2804" priority="24" operator="containsText" text="ALTA">
      <formula>NOT(ISERROR(SEARCH("ALTA",T3)))</formula>
    </cfRule>
  </conditionalFormatting>
  <conditionalFormatting sqref="AB3">
    <cfRule type="containsText" dxfId="2803" priority="19" operator="containsText" text="BAJA">
      <formula>NOT(ISERROR(SEARCH("BAJA",AB3)))</formula>
    </cfRule>
    <cfRule type="containsText" dxfId="2802" priority="20" operator="containsText" text="MEDIA">
      <formula>NOT(ISERROR(SEARCH("MEDIA",AB3)))</formula>
    </cfRule>
    <cfRule type="containsText" dxfId="2801" priority="21" operator="containsText" text="ALTA">
      <formula>NOT(ISERROR(SEARCH("ALTA",AB3)))</formula>
    </cfRule>
  </conditionalFormatting>
  <conditionalFormatting sqref="AB4">
    <cfRule type="containsText" dxfId="2800" priority="16" operator="containsText" text="BAJA">
      <formula>NOT(ISERROR(SEARCH("BAJA",AB4)))</formula>
    </cfRule>
    <cfRule type="containsText" dxfId="2799" priority="17" operator="containsText" text="MEDIA">
      <formula>NOT(ISERROR(SEARCH("MEDIA",AB4)))</formula>
    </cfRule>
    <cfRule type="containsText" dxfId="2798" priority="18" operator="containsText" text="ALTA">
      <formula>NOT(ISERROR(SEARCH("ALTA",AB4)))</formula>
    </cfRule>
  </conditionalFormatting>
  <conditionalFormatting sqref="AB5">
    <cfRule type="containsText" dxfId="2797" priority="13" operator="containsText" text="BAJA">
      <formula>NOT(ISERROR(SEARCH("BAJA",AB5)))</formula>
    </cfRule>
    <cfRule type="containsText" dxfId="2796" priority="14" operator="containsText" text="MEDIA">
      <formula>NOT(ISERROR(SEARCH("MEDIA",AB5)))</formula>
    </cfRule>
    <cfRule type="containsText" dxfId="2795" priority="15" operator="containsText" text="ALTA">
      <formula>NOT(ISERROR(SEARCH("ALTA",AB5)))</formula>
    </cfRule>
  </conditionalFormatting>
  <conditionalFormatting sqref="AC3">
    <cfRule type="containsText" dxfId="2794" priority="10" operator="containsText" text="BAJA">
      <formula>NOT(ISERROR(SEARCH("BAJA",AC3)))</formula>
    </cfRule>
    <cfRule type="containsText" dxfId="2793" priority="11" operator="containsText" text="MEDIA">
      <formula>NOT(ISERROR(SEARCH("MEDIA",AC3)))</formula>
    </cfRule>
    <cfRule type="containsText" dxfId="2792" priority="12" operator="containsText" text="ALTA">
      <formula>NOT(ISERROR(SEARCH("ALTA",AC3)))</formula>
    </cfRule>
  </conditionalFormatting>
  <conditionalFormatting sqref="AC4">
    <cfRule type="containsText" dxfId="2791" priority="7" operator="containsText" text="BAJA">
      <formula>NOT(ISERROR(SEARCH("BAJA",AC4)))</formula>
    </cfRule>
    <cfRule type="containsText" dxfId="2790" priority="8" operator="containsText" text="MEDIA">
      <formula>NOT(ISERROR(SEARCH("MEDIA",AC4)))</formula>
    </cfRule>
    <cfRule type="containsText" dxfId="2789" priority="9" operator="containsText" text="ALTA">
      <formula>NOT(ISERROR(SEARCH("ALTA",AC4)))</formula>
    </cfRule>
  </conditionalFormatting>
  <conditionalFormatting sqref="AB9">
    <cfRule type="containsText" dxfId="2788" priority="4" operator="containsText" text="BAJA">
      <formula>NOT(ISERROR(SEARCH("BAJA",AB9)))</formula>
    </cfRule>
    <cfRule type="containsText" dxfId="2787" priority="5" operator="containsText" text="MEDIA">
      <formula>NOT(ISERROR(SEARCH("MEDIA",AB9)))</formula>
    </cfRule>
    <cfRule type="containsText" dxfId="2786" priority="6" operator="containsText" text="ALTA">
      <formula>NOT(ISERROR(SEARCH("ALTA",AB9)))</formula>
    </cfRule>
  </conditionalFormatting>
  <conditionalFormatting sqref="AB6">
    <cfRule type="containsText" dxfId="2785" priority="1" operator="containsText" text="BAJA">
      <formula>NOT(ISERROR(SEARCH("BAJA",AB6)))</formula>
    </cfRule>
    <cfRule type="containsText" dxfId="2784" priority="2" operator="containsText" text="MEDIA">
      <formula>NOT(ISERROR(SEARCH("MEDIA",AB6)))</formula>
    </cfRule>
    <cfRule type="containsText" dxfId="2783" priority="3" operator="containsText" text="ALTA">
      <formula>NOT(ISERROR(SEARCH("ALTA",AB6)))</formula>
    </cfRule>
  </conditionalFormatting>
  <dataValidations count="10">
    <dataValidation type="list" allowBlank="1" showInputMessage="1" showErrorMessage="1" sqref="AP3:AP47" xr:uid="{0375FB24-FF77-445A-97FD-B62E43131349}">
      <formula1>"Todas están gestionadas,Faltan causas por gestionar"</formula1>
    </dataValidation>
    <dataValidation type="list" allowBlank="1" showInputMessage="1" showErrorMessage="1" sqref="W3:W47" xr:uid="{17D77685-5A04-4995-9E2A-ACC8CEB3CB1C}">
      <formula1>"Completo,Incompleto,No lo está"</formula1>
    </dataValidation>
    <dataValidation type="list" allowBlank="1" showInputMessage="1" showErrorMessage="1" sqref="AI3:AI47" xr:uid="{D303DD4D-235F-4CAB-BE91-A934A587A9AD}">
      <formula1>"Completa,Incompleta,No existe"</formula1>
    </dataValidation>
    <dataValidation type="list" allowBlank="1" showInputMessage="1" showErrorMessage="1" sqref="R3:R47" xr:uid="{FD33EC8D-0F82-4811-800F-B3EB423135CA}">
      <formula1>"Confiable,No confiable"</formula1>
    </dataValidation>
    <dataValidation type="list" allowBlank="1" showInputMessage="1" showErrorMessage="1" sqref="P3:P47" xr:uid="{AC82A0F6-4B45-4FD9-8AF7-431391C49525}">
      <formula1>"Prevenir,Detectar,No es un control"</formula1>
    </dataValidation>
    <dataValidation type="list" allowBlank="1" showInputMessage="1" showErrorMessage="1" sqref="AF3:AF47" xr:uid="{8E3B7D08-C547-4690-9F0D-A4C2A96A3DE5}">
      <formula1>"Oportuna,Inoportuna"</formula1>
    </dataValidation>
    <dataValidation type="list" allowBlank="1" showInputMessage="1" showErrorMessage="1" sqref="AC3:AC47" xr:uid="{388711B1-3292-4C86-9009-7E4653A926E4}">
      <formula1>"Adecuado,Inadecuado"</formula1>
    </dataValidation>
    <dataValidation type="list" allowBlank="1" showInputMessage="1" showErrorMessage="1" sqref="Z3:Z47" xr:uid="{90481556-8E49-4ADF-93A3-1E461F285366}">
      <formula1>"Asignado,No Asignado"</formula1>
    </dataValidation>
    <dataValidation type="list" allowBlank="1" showInputMessage="1" showErrorMessage="1" sqref="AE3:AE47" xr:uid="{37B17EBC-23B8-4802-B718-A708CCF4BD58}">
      <formula1>"Manual,Automático"</formula1>
    </dataValidation>
    <dataValidation type="list" allowBlank="1" showInputMessage="1" showErrorMessage="1" sqref="A3:A47 T3:T47" xr:uid="{E945EE83-76BE-4444-86D1-56F950087379}">
      <formula1>"SI,NO"</formula1>
    </dataValidation>
  </dataValidations>
  <pageMargins left="0.7" right="0.7" top="0.75" bottom="0.75" header="0.3" footer="0.3"/>
  <legacyDrawing r:id="rId1"/>
  <extLst>
    <ext xmlns:x14="http://schemas.microsoft.com/office/spreadsheetml/2009/9/main" uri="{78C0D931-6437-407d-A8EE-F0AAD7539E65}">
      <x14:conditionalFormattings>
        <x14:conditionalFormatting xmlns:xm="http://schemas.microsoft.com/office/excel/2006/main">
          <x14:cfRule type="cellIs" priority="37" operator="equal" id="{01163675-E269-492D-BFAC-A06721798178}">
            <xm:f>'[Matriz de Riesgos G. Documental 2020NM.xlsx]Tablas'!#REF!</xm:f>
            <x14:dxf>
              <font>
                <b/>
                <i val="0"/>
                <color rgb="FFFFC000"/>
              </font>
            </x14:dxf>
          </x14:cfRule>
          <x14:cfRule type="cellIs" priority="38" operator="equal" id="{3A6BFE5B-A093-461F-B0EE-853E1F84ABA0}">
            <xm:f>'[Matriz de Riesgos G. Documental 2020NM.xlsx]Tablas'!#REF!</xm:f>
            <x14:dxf>
              <font>
                <b/>
                <i val="0"/>
                <color rgb="FFC00000"/>
              </font>
            </x14:dxf>
          </x14:cfRule>
          <xm:sqref>BB3:BB47</xm:sqref>
        </x14:conditionalFormatting>
        <x14:conditionalFormatting xmlns:xm="http://schemas.microsoft.com/office/excel/2006/main">
          <x14:cfRule type="cellIs" priority="34" operator="equal" id="{CEAB60FB-AA6A-43DF-9555-C79D978DB66C}">
            <xm:f>'[Matriz de Riesgos G. Documental 2020NM.xlsx]Tablas'!#REF!</xm:f>
            <x14:dxf>
              <font>
                <b/>
                <i val="0"/>
              </font>
              <fill>
                <patternFill>
                  <bgColor rgb="FF92D050"/>
                </patternFill>
              </fill>
            </x14:dxf>
          </x14:cfRule>
          <x14:cfRule type="cellIs" priority="35" operator="equal" id="{A5A6D475-F3D6-4335-8B41-955ACFAA471F}">
            <xm:f>'[Matriz de Riesgos G. Documental 2020NM.xlsx]Tablas'!#REF!</xm:f>
            <x14:dxf>
              <font>
                <b/>
                <i val="0"/>
              </font>
              <fill>
                <patternFill>
                  <bgColor rgb="FFFFFF00"/>
                </patternFill>
              </fill>
            </x14:dxf>
          </x14:cfRule>
          <x14:cfRule type="cellIs" priority="36" operator="equal" id="{B9BC1F21-E355-4698-A76F-14AE28185C6A}">
            <xm:f>'[Matriz de Riesgos G. Documental 2020NM.xlsx]Tablas'!#REF!</xm:f>
            <x14:dxf>
              <font>
                <b/>
                <i val="0"/>
                <color theme="0"/>
              </font>
              <fill>
                <patternFill>
                  <bgColor rgb="FFFF0000"/>
                </patternFill>
              </fill>
            </x14:dxf>
          </x14:cfRule>
          <xm:sqref>BA3:BA47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BDED8E2A-EEEA-428E-A877-610B341B9CB4}">
          <x14:formula1>
            <xm:f>'Y:\5 Gestión de Riesgos ACTUALIZADOS DICIEMBRE 2019\[Matriz de Riesgos G. Documental 2020NM.xlsx]Tablas'!#REF!</xm:f>
          </x14:formula1>
          <xm:sqref>B3:B47</xm:sqref>
        </x14:dataValidation>
        <x14:dataValidation type="list" allowBlank="1" showInputMessage="1" showErrorMessage="1" xr:uid="{87CBAF59-B3CA-4230-8B90-C09D2FE5A6A1}">
          <x14:formula1>
            <xm:f>'Y:\5 Gestión de Riesgos ACTUALIZADOS DICIEMBRE 2019\[Matriz de Riesgos G. Documental 2020NM.xlsx]Tablas'!#REF!</xm:f>
          </x14:formula1>
          <xm:sqref>C3:C47</xm:sqref>
        </x14:dataValidation>
        <x14:dataValidation type="list" allowBlank="1" showInputMessage="1" showErrorMessage="1" xr:uid="{ABA0F722-7B70-40FB-A496-298F27B2119C}">
          <x14:formula1>
            <xm:f>'Y:\5 Gestión de Riesgos ACTUALIZADOS DICIEMBRE 2019\[Matriz de Riesgos G. Documental 2020NM.xlsx]Tablas'!#REF!</xm:f>
          </x14:formula1>
          <xm:sqref>J3:J47</xm:sqref>
        </x14:dataValidation>
        <x14:dataValidation type="list" allowBlank="1" showInputMessage="1" showErrorMessage="1" xr:uid="{31620F77-FA42-403F-B915-766C91E8768D}">
          <x14:formula1>
            <xm:f>'Y:\5 Gestión de Riesgos ACTUALIZADOS DICIEMBRE 2019\[Matriz de Riesgos G. Documental 2020NM.xlsx]Tablas'!#REF!</xm:f>
          </x14:formula1>
          <xm:sqref>H3:H47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CORRUPCIÓN</vt:lpstr>
      <vt:lpstr>Atención al cliente</vt:lpstr>
      <vt:lpstr>Evaluación indepe</vt:lpstr>
      <vt:lpstr>Explotacion Apuestas</vt:lpstr>
      <vt:lpstr>Explotación Loterías</vt:lpstr>
      <vt:lpstr>Financiera</vt:lpstr>
      <vt:lpstr>Comunicaciones</vt:lpstr>
      <vt:lpstr>Talento Humano</vt:lpstr>
      <vt:lpstr>Gestión documental</vt:lpstr>
      <vt:lpstr>Control Inspeccion y Fisca</vt:lpstr>
      <vt:lpstr>Bienes y Servicios</vt:lpstr>
      <vt:lpstr>Gestión Jurídica</vt:lpstr>
      <vt:lpstr>Planeación</vt:lpstr>
      <vt:lpstr>Gestión de Recaudo</vt:lpstr>
      <vt:lpstr>Gestión de TIC</vt:lpstr>
      <vt:lpstr>Tablas</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 Alfonso Rubio Mora</dc:creator>
  <cp:lastModifiedBy>Liliana Lara</cp:lastModifiedBy>
  <cp:lastPrinted>2016-12-29T18:12:00Z</cp:lastPrinted>
  <dcterms:created xsi:type="dcterms:W3CDTF">2016-12-28T16:20:46Z</dcterms:created>
  <dcterms:modified xsi:type="dcterms:W3CDTF">2020-01-31T20:34:19Z</dcterms:modified>
</cp:coreProperties>
</file>